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問い合わせ" state="visible" r:id="rId4"/>
    <sheet sheetId="2" name="月別集計" state="visible" r:id="rId5"/>
    <sheet sheetId="3" name="分類別集計" state="visible" r:id="rId6"/>
    <sheet sheetId="4" name="使い方" state="visible" r:id="rId7"/>
  </sheets>
  <definedNames>
    <definedName name="_xlnm.Print_Titles" localSheetId="0">'問い合わせ'!$3:$3</definedName>
    <definedName name="_xlnm.Print_Titles" localSheetId="1">'月別集計'!$3:$3</definedName>
    <definedName name="_xlnm.Print_Titles" localSheetId="2">'分類別集計'!$3:$3</definedName>
  </definedNames>
  <calcPr calcId="171027"/>
</workbook>
</file>

<file path=xl/sharedStrings.xml><?xml version="1.0" encoding="utf-8"?>
<sst xmlns="http://schemas.openxmlformats.org/spreadsheetml/2006/main" count="107" uniqueCount="88">
  <si>
    <t>問い合わせ管理表</t>
  </si>
  <si>
    <t>1行に1件です。解決までの日数と判定の列は式なので、書き込まないでください。</t>
  </si>
  <si>
    <t>番号</t>
  </si>
  <si>
    <t>受付日</t>
  </si>
  <si>
    <t>受付時刻</t>
  </si>
  <si>
    <t>依頼者</t>
  </si>
  <si>
    <t>分類</t>
  </si>
  <si>
    <t>内容</t>
  </si>
  <si>
    <t>優先度</t>
  </si>
  <si>
    <t>状態</t>
  </si>
  <si>
    <t>対応者</t>
  </si>
  <si>
    <t>解決日</t>
  </si>
  <si>
    <t>作業時間(分)</t>
  </si>
  <si>
    <t>解決までの日数</t>
  </si>
  <si>
    <t>判定</t>
  </si>
  <si>
    <t>原因・対応の内容</t>
  </si>
  <si>
    <t>HD-0001</t>
  </si>
  <si>
    <t>09:12</t>
  </si>
  <si>
    <t>営業部 山田</t>
  </si>
  <si>
    <t>アカウント・パスワード</t>
  </si>
  <si>
    <t>スマホを買い替えたら、多要素認証のコードが受け取れずサインインできない</t>
  </si>
  <si>
    <t>高</t>
  </si>
  <si>
    <t>解決</t>
  </si>
  <si>
    <t>総務部 鈴木</t>
  </si>
  <si>
    <t>本人確認のうえ、認証アプリの登録をやり直した</t>
  </si>
  <si>
    <t>HD-0002</t>
  </si>
  <si>
    <t>13:40</t>
  </si>
  <si>
    <t>経理部 田中</t>
  </si>
  <si>
    <t>プリンター・複合機</t>
  </si>
  <si>
    <t>複合機でスキャンした文書がメールで届かない</t>
  </si>
  <si>
    <t>中</t>
  </si>
  <si>
    <t>送信の設定が古いままだった。設定を直した</t>
  </si>
  <si>
    <t>HD-0003</t>
  </si>
  <si>
    <t>10:05</t>
  </si>
  <si>
    <t>総務部 高橋</t>
  </si>
  <si>
    <t>セキュリティ</t>
  </si>
  <si>
    <t>「返金します」というメールのリンクを開いてしまった</t>
  </si>
  <si>
    <t>入力はなし。念のためパスワードを変え、端末をスキャンした</t>
  </si>
  <si>
    <t>HD-0004</t>
  </si>
  <si>
    <t>16:20</t>
  </si>
  <si>
    <t>営業部 佐藤</t>
  </si>
  <si>
    <t>ソフト・クラウド</t>
  </si>
  <si>
    <t>名刺管理のライセンスを1つ追加してほしい</t>
  </si>
  <si>
    <t>低</t>
  </si>
  <si>
    <t>回答待ち</t>
  </si>
  <si>
    <t>上長の承認を待っている</t>
  </si>
  <si>
    <t>HD-0005</t>
  </si>
  <si>
    <t>08:55</t>
  </si>
  <si>
    <t>PC・端末</t>
  </si>
  <si>
    <t>PCの動きが遅く、起動に5分かかる</t>
  </si>
  <si>
    <t>対応中</t>
  </si>
  <si>
    <t>合計</t>
  </si>
  <si>
    <t>月別の集計</t>
  </si>
  <si>
    <t>月の列には、その月の1日の日付を入れます。年度が変わったら日付を書き換えます。ほかの列は自動で計算されます。</t>
  </si>
  <si>
    <t>月</t>
  </si>
  <si>
    <t>受付件数</t>
  </si>
  <si>
    <t>解決件数</t>
  </si>
  <si>
    <t>月末の未解決</t>
  </si>
  <si>
    <t>優先度「高」</t>
  </si>
  <si>
    <t>作業時間(時間)</t>
  </si>
  <si>
    <t>平均の解決日数</t>
  </si>
  <si>
    <t>その月の出来事</t>
  </si>
  <si>
    <t>新入社員5名</t>
  </si>
  <si>
    <t>詐欺メールの相談が増えた</t>
  </si>
  <si>
    <t>Windows 11 26H2の配信</t>
  </si>
  <si>
    <t>分類別の集計</t>
  </si>
  <si>
    <t>分類ごとの件数を、全期間と直近30日で数えます。増えている分類は、FAQや社内のお知らせで先回りします。</t>
  </si>
  <si>
    <t>件数(全期間)</t>
  </si>
  <si>
    <t>割合</t>
  </si>
  <si>
    <t>直近30日</t>
  </si>
  <si>
    <t>その前の30日</t>
  </si>
  <si>
    <t>増減</t>
  </si>
  <si>
    <t>未解決</t>
  </si>
  <si>
    <t>メール</t>
  </si>
  <si>
    <t>ネットワーク・Wi-Fi</t>
  </si>
  <si>
    <t>権限・申請</t>
  </si>
  <si>
    <t>その他</t>
  </si>
  <si>
    <t>使い方</t>
  </si>
  <si>
    <t>このファイルは「問い合わせ」「月別集計」「分類別集計」「使い方」の4枚でできています。集計の2枚は自動で計算されるので、ふだんは「問い合わせ」だけに書きます。</t>
  </si>
  <si>
    <t>電話・チャット・メール・立ち話など、どこから来た問い合わせも1件1行で書きます。1分で済んだものも書くと、本当の仕事量が見えます。</t>
  </si>
  <si>
    <t>優先度の目安は、高が「仕事が止まっている・情報が漏れたおそれがある」、中が「不便だが代わりの方法がある」、低が「申請や相談」です。</t>
  </si>
  <si>
    <t>判定の列には、高は受付の翌日、中は3日、低は7日を過ぎても解決していないものに★と経過日数が出ます。目安の日数は社内に合わせて変えて構いません。</t>
  </si>
  <si>
    <t>回答待ちは、依頼者や業者の返事を待っている状態です。待っている相手を「原因・対応の内容」に書いておくと、催促を忘れません。</t>
  </si>
  <si>
    <t>作業時間(分)は、その問い合わせに実際にかかった時間です。だいたいで構いません。月別集計で時間に直して合計します。</t>
  </si>
  <si>
    <t>分類を変えたいときは、「問い合わせ」の分類の選択肢と、「分類別集計」の分類の列を同じ字に書き換えます。</t>
  </si>
  <si>
    <t>月別集計の月の列は、その月の1日の日付です。4月始まりでない会社は、最初の行を年度の始まりの月に書き換えます。</t>
  </si>
  <si>
    <t>増減がプラスの分類は、問い合わせが増えています。同じ質問が続くときは、手順をまとめてFAQや社内のお知らせにすると、次から問い合わせが減ります。</t>
  </si>
  <si>
    <t>依頼者の個人的な事情や、パスワードそのものは書かないでください。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</si>
</sst>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8" x14ac:knownFonts="1">
    <font>
      <color theme="1"/>
      <family val="2"/>
      <scheme val="minor"/>
      <sz val="11"/>
      <name val="Calibri"/>
    </font>
    <font>
      <b/>
      <color rgb="FF2352DC"/>
      <sz val="15"/>
      <name val="游ゴシック"/>
    </font>
    <font>
      <color rgb="FF5F6C83"/>
      <sz val="9.5"/>
      <name val="游ゴシック"/>
    </font>
    <font>
      <b/>
      <color rgb="FFFFFFFF"/>
      <sz val="10"/>
      <name val="游ゴシック"/>
    </font>
    <font>
      <color rgb="FF0E1726"/>
      <sz val="10"/>
      <name val="游ゴシック"/>
    </font>
    <font>
      <b/>
      <sz val="10"/>
      <name val="游ゴシック"/>
    </font>
    <font>
      <b/>
      <color rgb="FF2352DC"/>
      <sz val="14"/>
      <name val="游ゴシック"/>
    </font>
    <font>
      <color rgb="FF0E1726"/>
      <sz val="10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2352DC"/>
      </patternFill>
    </fill>
    <fill>
      <patternFill patternType="solid">
        <fgColor rgb="FFF4F7FC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C9D3E2"/>
      </left>
      <right style="thin">
        <color rgb="FFC9D3E2"/>
      </right>
      <top style="thin">
        <color rgb="FFC9D3E2"/>
      </top>
      <bottom style="thin">
        <color rgb="FFC9D3E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4" borderId="1" xfId="0" applyFont="1" applyFill="1" applyBorder="1"/>
    <xf numFmtId="3" fontId="5" fillId="4" borderId="1" xfId="0" applyNumberFormat="1" applyFont="1" applyFill="1" applyBorder="1"/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9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2" max="2" width="12" customWidth="1"/>
    <col min="3" max="3" width="8" customWidth="1"/>
    <col min="4" max="4" width="13" customWidth="1"/>
    <col min="5" max="5" width="18" customWidth="1"/>
    <col min="6" max="6" width="34" customWidth="1"/>
    <col min="7" max="7" width="7" customWidth="1"/>
    <col min="9" max="10" width="12" customWidth="1"/>
    <col min="13" max="13" width="11" customWidth="1"/>
    <col min="14" max="14" width="34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4" x14ac:dyDescent="0.25">
      <c r="A4" s="4" t="s">
        <v>16</v>
      </c>
      <c r="B4" s="5">
        <v>46266</v>
      </c>
      <c r="C4" s="4" t="s">
        <v>17</v>
      </c>
      <c r="D4" s="4" t="s">
        <v>18</v>
      </c>
      <c r="E4" s="6" t="s">
        <v>19</v>
      </c>
      <c r="F4" s="4" t="s">
        <v>20</v>
      </c>
      <c r="G4" s="6" t="s">
        <v>21</v>
      </c>
      <c r="H4" s="6" t="s">
        <v>22</v>
      </c>
      <c r="I4" s="4" t="s">
        <v>23</v>
      </c>
      <c r="J4" s="5">
        <v>46266</v>
      </c>
      <c r="K4" s="7">
        <v>25</v>
      </c>
      <c r="L4" s="8">
        <f>IF(OR(B4="",J4=""),"",INT(J4-B4))</f>
      </c>
      <c r="M4" s="8">
        <f>IF(OR(B4="",H4="解決",H4="取り下げ"),"",IF(TODAY()-B4&gt;=IF(G4="高",1,IF(G4="中",3,7)),"★"&amp;(TODAY()-B4)&amp;"日経過",""))</f>
      </c>
      <c r="N4" s="4" t="s">
        <v>24</v>
      </c>
    </row>
    <row r="5" spans="1:14" x14ac:dyDescent="0.25">
      <c r="A5" s="4" t="s">
        <v>25</v>
      </c>
      <c r="B5" s="5">
        <v>46268</v>
      </c>
      <c r="C5" s="4" t="s">
        <v>26</v>
      </c>
      <c r="D5" s="4" t="s">
        <v>27</v>
      </c>
      <c r="E5" s="6" t="s">
        <v>28</v>
      </c>
      <c r="F5" s="4" t="s">
        <v>29</v>
      </c>
      <c r="G5" s="6" t="s">
        <v>30</v>
      </c>
      <c r="H5" s="6" t="s">
        <v>22</v>
      </c>
      <c r="I5" s="4" t="s">
        <v>23</v>
      </c>
      <c r="J5" s="5">
        <v>46269</v>
      </c>
      <c r="K5" s="7">
        <v>40</v>
      </c>
      <c r="L5" s="8">
        <f>IF(OR(B5="",J5=""),"",INT(J5-B5))</f>
      </c>
      <c r="M5" s="8">
        <f>IF(OR(B5="",H5="解決",H5="取り下げ"),"",IF(TODAY()-B5&gt;=IF(G5="高",1,IF(G5="中",3,7)),"★"&amp;(TODAY()-B5)&amp;"日経過",""))</f>
      </c>
      <c r="N5" s="4" t="s">
        <v>31</v>
      </c>
    </row>
    <row r="6" spans="1:14" x14ac:dyDescent="0.25">
      <c r="A6" s="4" t="s">
        <v>32</v>
      </c>
      <c r="B6" s="5">
        <v>46282</v>
      </c>
      <c r="C6" s="4" t="s">
        <v>33</v>
      </c>
      <c r="D6" s="4" t="s">
        <v>34</v>
      </c>
      <c r="E6" s="6" t="s">
        <v>35</v>
      </c>
      <c r="F6" s="4" t="s">
        <v>36</v>
      </c>
      <c r="G6" s="6" t="s">
        <v>21</v>
      </c>
      <c r="H6" s="6" t="s">
        <v>22</v>
      </c>
      <c r="I6" s="4" t="s">
        <v>23</v>
      </c>
      <c r="J6" s="5">
        <v>46282</v>
      </c>
      <c r="K6" s="7">
        <v>90</v>
      </c>
      <c r="L6" s="8">
        <f>IF(OR(B6="",J6=""),"",INT(J6-B6))</f>
      </c>
      <c r="M6" s="8">
        <f>IF(OR(B6="",H6="解決",H6="取り下げ"),"",IF(TODAY()-B6&gt;=IF(G6="高",1,IF(G6="中",3,7)),"★"&amp;(TODAY()-B6)&amp;"日経過",""))</f>
      </c>
      <c r="N6" s="4" t="s">
        <v>37</v>
      </c>
    </row>
    <row r="7" spans="1:14" x14ac:dyDescent="0.25">
      <c r="A7" s="4" t="s">
        <v>38</v>
      </c>
      <c r="B7" s="5">
        <v>46294</v>
      </c>
      <c r="C7" s="4" t="s">
        <v>39</v>
      </c>
      <c r="D7" s="4" t="s">
        <v>40</v>
      </c>
      <c r="E7" s="6" t="s">
        <v>41</v>
      </c>
      <c r="F7" s="4" t="s">
        <v>42</v>
      </c>
      <c r="G7" s="6" t="s">
        <v>43</v>
      </c>
      <c r="H7" s="6" t="s">
        <v>44</v>
      </c>
      <c r="I7" s="4" t="s">
        <v>23</v>
      </c>
      <c r="J7" s="5"/>
      <c r="K7" s="7">
        <v>10</v>
      </c>
      <c r="L7" s="8">
        <f>IF(OR(B7="",J7=""),"",INT(J7-B7))</f>
      </c>
      <c r="M7" s="8">
        <f>IF(OR(B7="",H7="解決",H7="取り下げ"),"",IF(TODAY()-B7&gt;=IF(G7="高",1,IF(G7="中",3,7)),"★"&amp;(TODAY()-B7)&amp;"日経過",""))</f>
      </c>
      <c r="N7" s="4" t="s">
        <v>45</v>
      </c>
    </row>
    <row r="8" spans="1:14" x14ac:dyDescent="0.25">
      <c r="A8" s="4" t="s">
        <v>46</v>
      </c>
      <c r="B8" s="5">
        <v>46295</v>
      </c>
      <c r="C8" s="4" t="s">
        <v>47</v>
      </c>
      <c r="D8" s="4" t="s">
        <v>27</v>
      </c>
      <c r="E8" s="6" t="s">
        <v>48</v>
      </c>
      <c r="F8" s="4" t="s">
        <v>49</v>
      </c>
      <c r="G8" s="6" t="s">
        <v>30</v>
      </c>
      <c r="H8" s="6" t="s">
        <v>50</v>
      </c>
      <c r="I8" s="4" t="s">
        <v>23</v>
      </c>
      <c r="J8" s="5"/>
      <c r="K8" s="7">
        <v>30</v>
      </c>
      <c r="L8" s="8">
        <f>IF(OR(B8="",J8=""),"",INT(J8-B8))</f>
      </c>
      <c r="M8" s="8">
        <f>IF(OR(B8="",H8="解決",H8="取り下げ"),"",IF(TODAY()-B8&gt;=IF(G8="高",1,IF(G8="中",3,7)),"★"&amp;(TODAY()-B8)&amp;"日経過",""))</f>
      </c>
      <c r="N8" s="4"/>
    </row>
    <row r="9" spans="1:14" x14ac:dyDescent="0.25">
      <c r="A9" s="4"/>
      <c r="B9" s="5"/>
      <c r="C9" s="4"/>
      <c r="D9" s="4"/>
      <c r="E9" s="6"/>
      <c r="F9" s="4"/>
      <c r="G9" s="6"/>
      <c r="H9" s="6"/>
      <c r="I9" s="4"/>
      <c r="J9" s="5"/>
      <c r="K9" s="7"/>
      <c r="L9" s="8">
        <f>IF(OR(B9="",J9=""),"",INT(J9-B9))</f>
      </c>
      <c r="M9" s="8">
        <f>IF(OR(B9="",H9="解決",H9="取り下げ"),"",IF(TODAY()-B9&gt;=IF(G9="高",1,IF(G9="中",3,7)),"★"&amp;(TODAY()-B9)&amp;"日経過",""))</f>
      </c>
      <c r="N9" s="4"/>
    </row>
    <row r="10" spans="1:14" x14ac:dyDescent="0.25">
      <c r="A10" s="4"/>
      <c r="B10" s="5"/>
      <c r="C10" s="4"/>
      <c r="D10" s="4"/>
      <c r="E10" s="6"/>
      <c r="F10" s="4"/>
      <c r="G10" s="6"/>
      <c r="H10" s="6"/>
      <c r="I10" s="4"/>
      <c r="J10" s="5"/>
      <c r="K10" s="7"/>
      <c r="L10" s="8">
        <f>IF(OR(B10="",J10=""),"",INT(J10-B10))</f>
      </c>
      <c r="M10" s="8">
        <f>IF(OR(B10="",H10="解決",H10="取り下げ"),"",IF(TODAY()-B10&gt;=IF(G10="高",1,IF(G10="中",3,7)),"★"&amp;(TODAY()-B10)&amp;"日経過",""))</f>
      </c>
      <c r="N10" s="4"/>
    </row>
    <row r="11" spans="1:14" x14ac:dyDescent="0.25">
      <c r="A11" s="4"/>
      <c r="B11" s="5"/>
      <c r="C11" s="4"/>
      <c r="D11" s="4"/>
      <c r="E11" s="6"/>
      <c r="F11" s="4"/>
      <c r="G11" s="6"/>
      <c r="H11" s="6"/>
      <c r="I11" s="4"/>
      <c r="J11" s="5"/>
      <c r="K11" s="7"/>
      <c r="L11" s="8">
        <f>IF(OR(B11="",J11=""),"",INT(J11-B11))</f>
      </c>
      <c r="M11" s="8">
        <f>IF(OR(B11="",H11="解決",H11="取り下げ"),"",IF(TODAY()-B11&gt;=IF(G11="高",1,IF(G11="中",3,7)),"★"&amp;(TODAY()-B11)&amp;"日経過",""))</f>
      </c>
      <c r="N11" s="4"/>
    </row>
    <row r="12" spans="1:14" x14ac:dyDescent="0.25">
      <c r="A12" s="4"/>
      <c r="B12" s="5"/>
      <c r="C12" s="4"/>
      <c r="D12" s="4"/>
      <c r="E12" s="6"/>
      <c r="F12" s="4"/>
      <c r="G12" s="6"/>
      <c r="H12" s="6"/>
      <c r="I12" s="4"/>
      <c r="J12" s="5"/>
      <c r="K12" s="7"/>
      <c r="L12" s="8">
        <f>IF(OR(B12="",J12=""),"",INT(J12-B12))</f>
      </c>
      <c r="M12" s="8">
        <f>IF(OR(B12="",H12="解決",H12="取り下げ"),"",IF(TODAY()-B12&gt;=IF(G12="高",1,IF(G12="中",3,7)),"★"&amp;(TODAY()-B12)&amp;"日経過",""))</f>
      </c>
      <c r="N12" s="4"/>
    </row>
    <row r="13" spans="1:14" x14ac:dyDescent="0.25">
      <c r="A13" s="4"/>
      <c r="B13" s="5"/>
      <c r="C13" s="4"/>
      <c r="D13" s="4"/>
      <c r="E13" s="6"/>
      <c r="F13" s="4"/>
      <c r="G13" s="6"/>
      <c r="H13" s="6"/>
      <c r="I13" s="4"/>
      <c r="J13" s="5"/>
      <c r="K13" s="7"/>
      <c r="L13" s="8">
        <f>IF(OR(B13="",J13=""),"",INT(J13-B13))</f>
      </c>
      <c r="M13" s="8">
        <f>IF(OR(B13="",H13="解決",H13="取り下げ"),"",IF(TODAY()-B13&gt;=IF(G13="高",1,IF(G13="中",3,7)),"★"&amp;(TODAY()-B13)&amp;"日経過",""))</f>
      </c>
      <c r="N13" s="4"/>
    </row>
    <row r="14" spans="1:14" x14ac:dyDescent="0.25">
      <c r="A14" s="4"/>
      <c r="B14" s="5"/>
      <c r="C14" s="4"/>
      <c r="D14" s="4"/>
      <c r="E14" s="6"/>
      <c r="F14" s="4"/>
      <c r="G14" s="6"/>
      <c r="H14" s="6"/>
      <c r="I14" s="4"/>
      <c r="J14" s="5"/>
      <c r="K14" s="7"/>
      <c r="L14" s="8">
        <f>IF(OR(B14="",J14=""),"",INT(J14-B14))</f>
      </c>
      <c r="M14" s="8">
        <f>IF(OR(B14="",H14="解決",H14="取り下げ"),"",IF(TODAY()-B14&gt;=IF(G14="高",1,IF(G14="中",3,7)),"★"&amp;(TODAY()-B14)&amp;"日経過",""))</f>
      </c>
      <c r="N14" s="4"/>
    </row>
    <row r="15" spans="1:14" x14ac:dyDescent="0.25">
      <c r="A15" s="4"/>
      <c r="B15" s="5"/>
      <c r="C15" s="4"/>
      <c r="D15" s="4"/>
      <c r="E15" s="6"/>
      <c r="F15" s="4"/>
      <c r="G15" s="6"/>
      <c r="H15" s="6"/>
      <c r="I15" s="4"/>
      <c r="J15" s="5"/>
      <c r="K15" s="7"/>
      <c r="L15" s="8">
        <f>IF(OR(B15="",J15=""),"",INT(J15-B15))</f>
      </c>
      <c r="M15" s="8">
        <f>IF(OR(B15="",H15="解決",H15="取り下げ"),"",IF(TODAY()-B15&gt;=IF(G15="高",1,IF(G15="中",3,7)),"★"&amp;(TODAY()-B15)&amp;"日経過",""))</f>
      </c>
      <c r="N15" s="4"/>
    </row>
    <row r="16" spans="1:14" x14ac:dyDescent="0.25">
      <c r="A16" s="4"/>
      <c r="B16" s="5"/>
      <c r="C16" s="4"/>
      <c r="D16" s="4"/>
      <c r="E16" s="6"/>
      <c r="F16" s="4"/>
      <c r="G16" s="6"/>
      <c r="H16" s="6"/>
      <c r="I16" s="4"/>
      <c r="J16" s="5"/>
      <c r="K16" s="7"/>
      <c r="L16" s="8">
        <f>IF(OR(B16="",J16=""),"",INT(J16-B16))</f>
      </c>
      <c r="M16" s="8">
        <f>IF(OR(B16="",H16="解決",H16="取り下げ"),"",IF(TODAY()-B16&gt;=IF(G16="高",1,IF(G16="中",3,7)),"★"&amp;(TODAY()-B16)&amp;"日経過",""))</f>
      </c>
      <c r="N16" s="4"/>
    </row>
    <row r="17" spans="1:14" x14ac:dyDescent="0.25">
      <c r="A17" s="4"/>
      <c r="B17" s="5"/>
      <c r="C17" s="4"/>
      <c r="D17" s="4"/>
      <c r="E17" s="6"/>
      <c r="F17" s="4"/>
      <c r="G17" s="6"/>
      <c r="H17" s="6"/>
      <c r="I17" s="4"/>
      <c r="J17" s="5"/>
      <c r="K17" s="7"/>
      <c r="L17" s="8">
        <f>IF(OR(B17="",J17=""),"",INT(J17-B17))</f>
      </c>
      <c r="M17" s="8">
        <f>IF(OR(B17="",H17="解決",H17="取り下げ"),"",IF(TODAY()-B17&gt;=IF(G17="高",1,IF(G17="中",3,7)),"★"&amp;(TODAY()-B17)&amp;"日経過",""))</f>
      </c>
      <c r="N17" s="4"/>
    </row>
    <row r="18" spans="1:14" x14ac:dyDescent="0.25">
      <c r="A18" s="4"/>
      <c r="B18" s="5"/>
      <c r="C18" s="4"/>
      <c r="D18" s="4"/>
      <c r="E18" s="6"/>
      <c r="F18" s="4"/>
      <c r="G18" s="6"/>
      <c r="H18" s="6"/>
      <c r="I18" s="4"/>
      <c r="J18" s="5"/>
      <c r="K18" s="7"/>
      <c r="L18" s="8">
        <f>IF(OR(B18="",J18=""),"",INT(J18-B18))</f>
      </c>
      <c r="M18" s="8">
        <f>IF(OR(B18="",H18="解決",H18="取り下げ"),"",IF(TODAY()-B18&gt;=IF(G18="高",1,IF(G18="中",3,7)),"★"&amp;(TODAY()-B18)&amp;"日経過",""))</f>
      </c>
      <c r="N18" s="4"/>
    </row>
    <row r="19" spans="1:14" x14ac:dyDescent="0.25">
      <c r="A19" s="4"/>
      <c r="B19" s="5"/>
      <c r="C19" s="4"/>
      <c r="D19" s="4"/>
      <c r="E19" s="6"/>
      <c r="F19" s="4"/>
      <c r="G19" s="6"/>
      <c r="H19" s="6"/>
      <c r="I19" s="4"/>
      <c r="J19" s="5"/>
      <c r="K19" s="7"/>
      <c r="L19" s="8">
        <f>IF(OR(B19="",J19=""),"",INT(J19-B19))</f>
      </c>
      <c r="M19" s="8">
        <f>IF(OR(B19="",H19="解決",H19="取り下げ"),"",IF(TODAY()-B19&gt;=IF(G19="高",1,IF(G19="中",3,7)),"★"&amp;(TODAY()-B19)&amp;"日経過",""))</f>
      </c>
      <c r="N19" s="4"/>
    </row>
    <row r="20" spans="1:14" x14ac:dyDescent="0.25">
      <c r="A20" s="4"/>
      <c r="B20" s="5"/>
      <c r="C20" s="4"/>
      <c r="D20" s="4"/>
      <c r="E20" s="6"/>
      <c r="F20" s="4"/>
      <c r="G20" s="6"/>
      <c r="H20" s="6"/>
      <c r="I20" s="4"/>
      <c r="J20" s="5"/>
      <c r="K20" s="7"/>
      <c r="L20" s="8">
        <f>IF(OR(B20="",J20=""),"",INT(J20-B20))</f>
      </c>
      <c r="M20" s="8">
        <f>IF(OR(B20="",H20="解決",H20="取り下げ"),"",IF(TODAY()-B20&gt;=IF(G20="高",1,IF(G20="中",3,7)),"★"&amp;(TODAY()-B20)&amp;"日経過",""))</f>
      </c>
      <c r="N20" s="4"/>
    </row>
    <row r="21" spans="1:14" x14ac:dyDescent="0.25">
      <c r="A21" s="4"/>
      <c r="B21" s="5"/>
      <c r="C21" s="4"/>
      <c r="D21" s="4"/>
      <c r="E21" s="6"/>
      <c r="F21" s="4"/>
      <c r="G21" s="6"/>
      <c r="H21" s="6"/>
      <c r="I21" s="4"/>
      <c r="J21" s="5"/>
      <c r="K21" s="7"/>
      <c r="L21" s="8">
        <f>IF(OR(B21="",J21=""),"",INT(J21-B21))</f>
      </c>
      <c r="M21" s="8">
        <f>IF(OR(B21="",H21="解決",H21="取り下げ"),"",IF(TODAY()-B21&gt;=IF(G21="高",1,IF(G21="中",3,7)),"★"&amp;(TODAY()-B21)&amp;"日経過",""))</f>
      </c>
      <c r="N21" s="4"/>
    </row>
    <row r="22" spans="1:14" x14ac:dyDescent="0.25">
      <c r="A22" s="4"/>
      <c r="B22" s="5"/>
      <c r="C22" s="4"/>
      <c r="D22" s="4"/>
      <c r="E22" s="6"/>
      <c r="F22" s="4"/>
      <c r="G22" s="6"/>
      <c r="H22" s="6"/>
      <c r="I22" s="4"/>
      <c r="J22" s="5"/>
      <c r="K22" s="7"/>
      <c r="L22" s="8">
        <f>IF(OR(B22="",J22=""),"",INT(J22-B22))</f>
      </c>
      <c r="M22" s="8">
        <f>IF(OR(B22="",H22="解決",H22="取り下げ"),"",IF(TODAY()-B22&gt;=IF(G22="高",1,IF(G22="中",3,7)),"★"&amp;(TODAY()-B22)&amp;"日経過",""))</f>
      </c>
      <c r="N22" s="4"/>
    </row>
    <row r="23" spans="1:14" x14ac:dyDescent="0.25">
      <c r="A23" s="4"/>
      <c r="B23" s="5"/>
      <c r="C23" s="4"/>
      <c r="D23" s="4"/>
      <c r="E23" s="6"/>
      <c r="F23" s="4"/>
      <c r="G23" s="6"/>
      <c r="H23" s="6"/>
      <c r="I23" s="4"/>
      <c r="J23" s="5"/>
      <c r="K23" s="7"/>
      <c r="L23" s="8">
        <f>IF(OR(B23="",J23=""),"",INT(J23-B23))</f>
      </c>
      <c r="M23" s="8">
        <f>IF(OR(B23="",H23="解決",H23="取り下げ"),"",IF(TODAY()-B23&gt;=IF(G23="高",1,IF(G23="中",3,7)),"★"&amp;(TODAY()-B23)&amp;"日経過",""))</f>
      </c>
      <c r="N23" s="4"/>
    </row>
    <row r="24" spans="1:14" x14ac:dyDescent="0.25">
      <c r="A24" s="4"/>
      <c r="B24" s="5"/>
      <c r="C24" s="4"/>
      <c r="D24" s="4"/>
      <c r="E24" s="6"/>
      <c r="F24" s="4"/>
      <c r="G24" s="6"/>
      <c r="H24" s="6"/>
      <c r="I24" s="4"/>
      <c r="J24" s="5"/>
      <c r="K24" s="7"/>
      <c r="L24" s="8">
        <f>IF(OR(B24="",J24=""),"",INT(J24-B24))</f>
      </c>
      <c r="M24" s="8">
        <f>IF(OR(B24="",H24="解決",H24="取り下げ"),"",IF(TODAY()-B24&gt;=IF(G24="高",1,IF(G24="中",3,7)),"★"&amp;(TODAY()-B24)&amp;"日経過",""))</f>
      </c>
      <c r="N24" s="4"/>
    </row>
    <row r="25" spans="1:14" x14ac:dyDescent="0.25">
      <c r="A25" s="4"/>
      <c r="B25" s="5"/>
      <c r="C25" s="4"/>
      <c r="D25" s="4"/>
      <c r="E25" s="6"/>
      <c r="F25" s="4"/>
      <c r="G25" s="6"/>
      <c r="H25" s="6"/>
      <c r="I25" s="4"/>
      <c r="J25" s="5"/>
      <c r="K25" s="7"/>
      <c r="L25" s="8">
        <f>IF(OR(B25="",J25=""),"",INT(J25-B25))</f>
      </c>
      <c r="M25" s="8">
        <f>IF(OR(B25="",H25="解決",H25="取り下げ"),"",IF(TODAY()-B25&gt;=IF(G25="高",1,IF(G25="中",3,7)),"★"&amp;(TODAY()-B25)&amp;"日経過",""))</f>
      </c>
      <c r="N25" s="4"/>
    </row>
    <row r="26" spans="1:14" x14ac:dyDescent="0.25">
      <c r="A26" s="4"/>
      <c r="B26" s="5"/>
      <c r="C26" s="4"/>
      <c r="D26" s="4"/>
      <c r="E26" s="6"/>
      <c r="F26" s="4"/>
      <c r="G26" s="6"/>
      <c r="H26" s="6"/>
      <c r="I26" s="4"/>
      <c r="J26" s="5"/>
      <c r="K26" s="7"/>
      <c r="L26" s="8">
        <f>IF(OR(B26="",J26=""),"",INT(J26-B26))</f>
      </c>
      <c r="M26" s="8">
        <f>IF(OR(B26="",H26="解決",H26="取り下げ"),"",IF(TODAY()-B26&gt;=IF(G26="高",1,IF(G26="中",3,7)),"★"&amp;(TODAY()-B26)&amp;"日経過",""))</f>
      </c>
      <c r="N26" s="4"/>
    </row>
    <row r="27" spans="1:14" x14ac:dyDescent="0.25">
      <c r="A27" s="4"/>
      <c r="B27" s="5"/>
      <c r="C27" s="4"/>
      <c r="D27" s="4"/>
      <c r="E27" s="6"/>
      <c r="F27" s="4"/>
      <c r="G27" s="6"/>
      <c r="H27" s="6"/>
      <c r="I27" s="4"/>
      <c r="J27" s="5"/>
      <c r="K27" s="7"/>
      <c r="L27" s="8">
        <f>IF(OR(B27="",J27=""),"",INT(J27-B27))</f>
      </c>
      <c r="M27" s="8">
        <f>IF(OR(B27="",H27="解決",H27="取り下げ"),"",IF(TODAY()-B27&gt;=IF(G27="高",1,IF(G27="中",3,7)),"★"&amp;(TODAY()-B27)&amp;"日経過",""))</f>
      </c>
      <c r="N27" s="4"/>
    </row>
    <row r="28" spans="1:14" x14ac:dyDescent="0.25">
      <c r="A28" s="4"/>
      <c r="B28" s="5"/>
      <c r="C28" s="4"/>
      <c r="D28" s="4"/>
      <c r="E28" s="6"/>
      <c r="F28" s="4"/>
      <c r="G28" s="6"/>
      <c r="H28" s="6"/>
      <c r="I28" s="4"/>
      <c r="J28" s="5"/>
      <c r="K28" s="7"/>
      <c r="L28" s="8">
        <f>IF(OR(B28="",J28=""),"",INT(J28-B28))</f>
      </c>
      <c r="M28" s="8">
        <f>IF(OR(B28="",H28="解決",H28="取り下げ"),"",IF(TODAY()-B28&gt;=IF(G28="高",1,IF(G28="中",3,7)),"★"&amp;(TODAY()-B28)&amp;"日経過",""))</f>
      </c>
      <c r="N28" s="4"/>
    </row>
    <row r="29" spans="1:14" x14ac:dyDescent="0.25">
      <c r="A29" s="4"/>
      <c r="B29" s="5"/>
      <c r="C29" s="4"/>
      <c r="D29" s="4"/>
      <c r="E29" s="6"/>
      <c r="F29" s="4"/>
      <c r="G29" s="6"/>
      <c r="H29" s="6"/>
      <c r="I29" s="4"/>
      <c r="J29" s="5"/>
      <c r="K29" s="7"/>
      <c r="L29" s="8">
        <f>IF(OR(B29="",J29=""),"",INT(J29-B29))</f>
      </c>
      <c r="M29" s="8">
        <f>IF(OR(B29="",H29="解決",H29="取り下げ"),"",IF(TODAY()-B29&gt;=IF(G29="高",1,IF(G29="中",3,7)),"★"&amp;(TODAY()-B29)&amp;"日経過",""))</f>
      </c>
      <c r="N29" s="4"/>
    </row>
    <row r="30" spans="1:14" x14ac:dyDescent="0.25">
      <c r="A30" s="4"/>
      <c r="B30" s="5"/>
      <c r="C30" s="4"/>
      <c r="D30" s="4"/>
      <c r="E30" s="6"/>
      <c r="F30" s="4"/>
      <c r="G30" s="6"/>
      <c r="H30" s="6"/>
      <c r="I30" s="4"/>
      <c r="J30" s="5"/>
      <c r="K30" s="7"/>
      <c r="L30" s="8">
        <f>IF(OR(B30="",J30=""),"",INT(J30-B30))</f>
      </c>
      <c r="M30" s="8">
        <f>IF(OR(B30="",H30="解決",H30="取り下げ"),"",IF(TODAY()-B30&gt;=IF(G30="高",1,IF(G30="中",3,7)),"★"&amp;(TODAY()-B30)&amp;"日経過",""))</f>
      </c>
      <c r="N30" s="4"/>
    </row>
    <row r="31" spans="1:14" x14ac:dyDescent="0.25">
      <c r="A31" s="4"/>
      <c r="B31" s="5"/>
      <c r="C31" s="4"/>
      <c r="D31" s="4"/>
      <c r="E31" s="6"/>
      <c r="F31" s="4"/>
      <c r="G31" s="6"/>
      <c r="H31" s="6"/>
      <c r="I31" s="4"/>
      <c r="J31" s="5"/>
      <c r="K31" s="7"/>
      <c r="L31" s="8">
        <f>IF(OR(B31="",J31=""),"",INT(J31-B31))</f>
      </c>
      <c r="M31" s="8">
        <f>IF(OR(B31="",H31="解決",H31="取り下げ"),"",IF(TODAY()-B31&gt;=IF(G31="高",1,IF(G31="中",3,7)),"★"&amp;(TODAY()-B31)&amp;"日経過",""))</f>
      </c>
      <c r="N31" s="4"/>
    </row>
    <row r="32" spans="1:14" x14ac:dyDescent="0.25">
      <c r="A32" s="4"/>
      <c r="B32" s="5"/>
      <c r="C32" s="4"/>
      <c r="D32" s="4"/>
      <c r="E32" s="6"/>
      <c r="F32" s="4"/>
      <c r="G32" s="6"/>
      <c r="H32" s="6"/>
      <c r="I32" s="4"/>
      <c r="J32" s="5"/>
      <c r="K32" s="7"/>
      <c r="L32" s="8">
        <f>IF(OR(B32="",J32=""),"",INT(J32-B32))</f>
      </c>
      <c r="M32" s="8">
        <f>IF(OR(B32="",H32="解決",H32="取り下げ"),"",IF(TODAY()-B32&gt;=IF(G32="高",1,IF(G32="中",3,7)),"★"&amp;(TODAY()-B32)&amp;"日経過",""))</f>
      </c>
      <c r="N32" s="4"/>
    </row>
    <row r="33" spans="1:14" x14ac:dyDescent="0.25">
      <c r="A33" s="4"/>
      <c r="B33" s="5"/>
      <c r="C33" s="4"/>
      <c r="D33" s="4"/>
      <c r="E33" s="6"/>
      <c r="F33" s="4"/>
      <c r="G33" s="6"/>
      <c r="H33" s="6"/>
      <c r="I33" s="4"/>
      <c r="J33" s="5"/>
      <c r="K33" s="7"/>
      <c r="L33" s="8">
        <f>IF(OR(B33="",J33=""),"",INT(J33-B33))</f>
      </c>
      <c r="M33" s="8">
        <f>IF(OR(B33="",H33="解決",H33="取り下げ"),"",IF(TODAY()-B33&gt;=IF(G33="高",1,IF(G33="中",3,7)),"★"&amp;(TODAY()-B33)&amp;"日経過",""))</f>
      </c>
      <c r="N33" s="4"/>
    </row>
    <row r="34" spans="1:14" x14ac:dyDescent="0.25">
      <c r="A34" s="4"/>
      <c r="B34" s="5"/>
      <c r="C34" s="4"/>
      <c r="D34" s="4"/>
      <c r="E34" s="6"/>
      <c r="F34" s="4"/>
      <c r="G34" s="6"/>
      <c r="H34" s="6"/>
      <c r="I34" s="4"/>
      <c r="J34" s="5"/>
      <c r="K34" s="7"/>
      <c r="L34" s="8">
        <f>IF(OR(B34="",J34=""),"",INT(J34-B34))</f>
      </c>
      <c r="M34" s="8">
        <f>IF(OR(B34="",H34="解決",H34="取り下げ"),"",IF(TODAY()-B34&gt;=IF(G34="高",1,IF(G34="中",3,7)),"★"&amp;(TODAY()-B34)&amp;"日経過",""))</f>
      </c>
      <c r="N34" s="4"/>
    </row>
    <row r="35" spans="1:14" x14ac:dyDescent="0.25">
      <c r="A35" s="4"/>
      <c r="B35" s="5"/>
      <c r="C35" s="4"/>
      <c r="D35" s="4"/>
      <c r="E35" s="6"/>
      <c r="F35" s="4"/>
      <c r="G35" s="6"/>
      <c r="H35" s="6"/>
      <c r="I35" s="4"/>
      <c r="J35" s="5"/>
      <c r="K35" s="7"/>
      <c r="L35" s="8">
        <f>IF(OR(B35="",J35=""),"",INT(J35-B35))</f>
      </c>
      <c r="M35" s="8">
        <f>IF(OR(B35="",H35="解決",H35="取り下げ"),"",IF(TODAY()-B35&gt;=IF(G35="高",1,IF(G35="中",3,7)),"★"&amp;(TODAY()-B35)&amp;"日経過",""))</f>
      </c>
      <c r="N35" s="4"/>
    </row>
    <row r="36" spans="1:14" x14ac:dyDescent="0.25">
      <c r="A36" s="4"/>
      <c r="B36" s="5"/>
      <c r="C36" s="4"/>
      <c r="D36" s="4"/>
      <c r="E36" s="6"/>
      <c r="F36" s="4"/>
      <c r="G36" s="6"/>
      <c r="H36" s="6"/>
      <c r="I36" s="4"/>
      <c r="J36" s="5"/>
      <c r="K36" s="7"/>
      <c r="L36" s="8">
        <f>IF(OR(B36="",J36=""),"",INT(J36-B36))</f>
      </c>
      <c r="M36" s="8">
        <f>IF(OR(B36="",H36="解決",H36="取り下げ"),"",IF(TODAY()-B36&gt;=IF(G36="高",1,IF(G36="中",3,7)),"★"&amp;(TODAY()-B36)&amp;"日経過",""))</f>
      </c>
      <c r="N36" s="4"/>
    </row>
    <row r="37" spans="1:14" x14ac:dyDescent="0.25">
      <c r="A37" s="4"/>
      <c r="B37" s="5"/>
      <c r="C37" s="4"/>
      <c r="D37" s="4"/>
      <c r="E37" s="6"/>
      <c r="F37" s="4"/>
      <c r="G37" s="6"/>
      <c r="H37" s="6"/>
      <c r="I37" s="4"/>
      <c r="J37" s="5"/>
      <c r="K37" s="7"/>
      <c r="L37" s="8">
        <f>IF(OR(B37="",J37=""),"",INT(J37-B37))</f>
      </c>
      <c r="M37" s="8">
        <f>IF(OR(B37="",H37="解決",H37="取り下げ"),"",IF(TODAY()-B37&gt;=IF(G37="高",1,IF(G37="中",3,7)),"★"&amp;(TODAY()-B37)&amp;"日経過",""))</f>
      </c>
      <c r="N37" s="4"/>
    </row>
    <row r="38" spans="1:14" x14ac:dyDescent="0.25">
      <c r="A38" s="4"/>
      <c r="B38" s="5"/>
      <c r="C38" s="4"/>
      <c r="D38" s="4"/>
      <c r="E38" s="6"/>
      <c r="F38" s="4"/>
      <c r="G38" s="6"/>
      <c r="H38" s="6"/>
      <c r="I38" s="4"/>
      <c r="J38" s="5"/>
      <c r="K38" s="7"/>
      <c r="L38" s="8">
        <f>IF(OR(B38="",J38=""),"",INT(J38-B38))</f>
      </c>
      <c r="M38" s="8">
        <f>IF(OR(B38="",H38="解決",H38="取り下げ"),"",IF(TODAY()-B38&gt;=IF(G38="高",1,IF(G38="中",3,7)),"★"&amp;(TODAY()-B38)&amp;"日経過",""))</f>
      </c>
      <c r="N38" s="4"/>
    </row>
    <row r="39" spans="1:14" x14ac:dyDescent="0.25">
      <c r="A39" s="4"/>
      <c r="B39" s="5"/>
      <c r="C39" s="4"/>
      <c r="D39" s="4"/>
      <c r="E39" s="6"/>
      <c r="F39" s="4"/>
      <c r="G39" s="6"/>
      <c r="H39" s="6"/>
      <c r="I39" s="4"/>
      <c r="J39" s="5"/>
      <c r="K39" s="7"/>
      <c r="L39" s="8">
        <f>IF(OR(B39="",J39=""),"",INT(J39-B39))</f>
      </c>
      <c r="M39" s="8">
        <f>IF(OR(B39="",H39="解決",H39="取り下げ"),"",IF(TODAY()-B39&gt;=IF(G39="高",1,IF(G39="中",3,7)),"★"&amp;(TODAY()-B39)&amp;"日経過",""))</f>
      </c>
      <c r="N39" s="4"/>
    </row>
    <row r="40" spans="1:14" x14ac:dyDescent="0.25">
      <c r="A40" s="4"/>
      <c r="B40" s="5"/>
      <c r="C40" s="4"/>
      <c r="D40" s="4"/>
      <c r="E40" s="6"/>
      <c r="F40" s="4"/>
      <c r="G40" s="6"/>
      <c r="H40" s="6"/>
      <c r="I40" s="4"/>
      <c r="J40" s="5"/>
      <c r="K40" s="7"/>
      <c r="L40" s="8">
        <f>IF(OR(B40="",J40=""),"",INT(J40-B40))</f>
      </c>
      <c r="M40" s="8">
        <f>IF(OR(B40="",H40="解決",H40="取り下げ"),"",IF(TODAY()-B40&gt;=IF(G40="高",1,IF(G40="中",3,7)),"★"&amp;(TODAY()-B40)&amp;"日経過",""))</f>
      </c>
      <c r="N40" s="4"/>
    </row>
    <row r="41" spans="1:14" x14ac:dyDescent="0.25">
      <c r="A41" s="4"/>
      <c r="B41" s="5"/>
      <c r="C41" s="4"/>
      <c r="D41" s="4"/>
      <c r="E41" s="6"/>
      <c r="F41" s="4"/>
      <c r="G41" s="6"/>
      <c r="H41" s="6"/>
      <c r="I41" s="4"/>
      <c r="J41" s="5"/>
      <c r="K41" s="7"/>
      <c r="L41" s="8">
        <f>IF(OR(B41="",J41=""),"",INT(J41-B41))</f>
      </c>
      <c r="M41" s="8">
        <f>IF(OR(B41="",H41="解決",H41="取り下げ"),"",IF(TODAY()-B41&gt;=IF(G41="高",1,IF(G41="中",3,7)),"★"&amp;(TODAY()-B41)&amp;"日経過",""))</f>
      </c>
      <c r="N41" s="4"/>
    </row>
    <row r="42" spans="1:14" x14ac:dyDescent="0.25">
      <c r="A42" s="4"/>
      <c r="B42" s="5"/>
      <c r="C42" s="4"/>
      <c r="D42" s="4"/>
      <c r="E42" s="6"/>
      <c r="F42" s="4"/>
      <c r="G42" s="6"/>
      <c r="H42" s="6"/>
      <c r="I42" s="4"/>
      <c r="J42" s="5"/>
      <c r="K42" s="7"/>
      <c r="L42" s="8">
        <f>IF(OR(B42="",J42=""),"",INT(J42-B42))</f>
      </c>
      <c r="M42" s="8">
        <f>IF(OR(B42="",H42="解決",H42="取り下げ"),"",IF(TODAY()-B42&gt;=IF(G42="高",1,IF(G42="中",3,7)),"★"&amp;(TODAY()-B42)&amp;"日経過",""))</f>
      </c>
      <c r="N42" s="4"/>
    </row>
    <row r="43" spans="1:14" x14ac:dyDescent="0.25">
      <c r="A43" s="4"/>
      <c r="B43" s="5"/>
      <c r="C43" s="4"/>
      <c r="D43" s="4"/>
      <c r="E43" s="6"/>
      <c r="F43" s="4"/>
      <c r="G43" s="6"/>
      <c r="H43" s="6"/>
      <c r="I43" s="4"/>
      <c r="J43" s="5"/>
      <c r="K43" s="7"/>
      <c r="L43" s="8">
        <f>IF(OR(B43="",J43=""),"",INT(J43-B43))</f>
      </c>
      <c r="M43" s="8">
        <f>IF(OR(B43="",H43="解決",H43="取り下げ"),"",IF(TODAY()-B43&gt;=IF(G43="高",1,IF(G43="中",3,7)),"★"&amp;(TODAY()-B43)&amp;"日経過",""))</f>
      </c>
      <c r="N43" s="4"/>
    </row>
    <row r="44" spans="1:14" x14ac:dyDescent="0.25">
      <c r="A44" s="4"/>
      <c r="B44" s="5"/>
      <c r="C44" s="4"/>
      <c r="D44" s="4"/>
      <c r="E44" s="6"/>
      <c r="F44" s="4"/>
      <c r="G44" s="6"/>
      <c r="H44" s="6"/>
      <c r="I44" s="4"/>
      <c r="J44" s="5"/>
      <c r="K44" s="7"/>
      <c r="L44" s="8">
        <f>IF(OR(B44="",J44=""),"",INT(J44-B44))</f>
      </c>
      <c r="M44" s="8">
        <f>IF(OR(B44="",H44="解決",H44="取り下げ"),"",IF(TODAY()-B44&gt;=IF(G44="高",1,IF(G44="中",3,7)),"★"&amp;(TODAY()-B44)&amp;"日経過",""))</f>
      </c>
      <c r="N44" s="4"/>
    </row>
    <row r="45" spans="1:14" x14ac:dyDescent="0.25">
      <c r="A45" s="4"/>
      <c r="B45" s="5"/>
      <c r="C45" s="4"/>
      <c r="D45" s="4"/>
      <c r="E45" s="6"/>
      <c r="F45" s="4"/>
      <c r="G45" s="6"/>
      <c r="H45" s="6"/>
      <c r="I45" s="4"/>
      <c r="J45" s="5"/>
      <c r="K45" s="7"/>
      <c r="L45" s="8">
        <f>IF(OR(B45="",J45=""),"",INT(J45-B45))</f>
      </c>
      <c r="M45" s="8">
        <f>IF(OR(B45="",H45="解決",H45="取り下げ"),"",IF(TODAY()-B45&gt;=IF(G45="高",1,IF(G45="中",3,7)),"★"&amp;(TODAY()-B45)&amp;"日経過",""))</f>
      </c>
      <c r="N45" s="4"/>
    </row>
    <row r="46" spans="1:14" x14ac:dyDescent="0.25">
      <c r="A46" s="4"/>
      <c r="B46" s="5"/>
      <c r="C46" s="4"/>
      <c r="D46" s="4"/>
      <c r="E46" s="6"/>
      <c r="F46" s="4"/>
      <c r="G46" s="6"/>
      <c r="H46" s="6"/>
      <c r="I46" s="4"/>
      <c r="J46" s="5"/>
      <c r="K46" s="7"/>
      <c r="L46" s="8">
        <f>IF(OR(B46="",J46=""),"",INT(J46-B46))</f>
      </c>
      <c r="M46" s="8">
        <f>IF(OR(B46="",H46="解決",H46="取り下げ"),"",IF(TODAY()-B46&gt;=IF(G46="高",1,IF(G46="中",3,7)),"★"&amp;(TODAY()-B46)&amp;"日経過",""))</f>
      </c>
      <c r="N46" s="4"/>
    </row>
    <row r="47" spans="1:14" x14ac:dyDescent="0.25">
      <c r="A47" s="4"/>
      <c r="B47" s="5"/>
      <c r="C47" s="4"/>
      <c r="D47" s="4"/>
      <c r="E47" s="6"/>
      <c r="F47" s="4"/>
      <c r="G47" s="6"/>
      <c r="H47" s="6"/>
      <c r="I47" s="4"/>
      <c r="J47" s="5"/>
      <c r="K47" s="7"/>
      <c r="L47" s="8">
        <f>IF(OR(B47="",J47=""),"",INT(J47-B47))</f>
      </c>
      <c r="M47" s="8">
        <f>IF(OR(B47="",H47="解決",H47="取り下げ"),"",IF(TODAY()-B47&gt;=IF(G47="高",1,IF(G47="中",3,7)),"★"&amp;(TODAY()-B47)&amp;"日経過",""))</f>
      </c>
      <c r="N47" s="4"/>
    </row>
    <row r="48" spans="1:14" x14ac:dyDescent="0.25">
      <c r="A48" s="4"/>
      <c r="B48" s="5"/>
      <c r="C48" s="4"/>
      <c r="D48" s="4"/>
      <c r="E48" s="6"/>
      <c r="F48" s="4"/>
      <c r="G48" s="6"/>
      <c r="H48" s="6"/>
      <c r="I48" s="4"/>
      <c r="J48" s="5"/>
      <c r="K48" s="7"/>
      <c r="L48" s="8">
        <f>IF(OR(B48="",J48=""),"",INT(J48-B48))</f>
      </c>
      <c r="M48" s="8">
        <f>IF(OR(B48="",H48="解決",H48="取り下げ"),"",IF(TODAY()-B48&gt;=IF(G48="高",1,IF(G48="中",3,7)),"★"&amp;(TODAY()-B48)&amp;"日経過",""))</f>
      </c>
      <c r="N48" s="4"/>
    </row>
    <row r="49" spans="1:14" x14ac:dyDescent="0.25">
      <c r="A49" s="4"/>
      <c r="B49" s="5"/>
      <c r="C49" s="4"/>
      <c r="D49" s="4"/>
      <c r="E49" s="6"/>
      <c r="F49" s="4"/>
      <c r="G49" s="6"/>
      <c r="H49" s="6"/>
      <c r="I49" s="4"/>
      <c r="J49" s="5"/>
      <c r="K49" s="7"/>
      <c r="L49" s="8">
        <f>IF(OR(B49="",J49=""),"",INT(J49-B49))</f>
      </c>
      <c r="M49" s="8">
        <f>IF(OR(B49="",H49="解決",H49="取り下げ"),"",IF(TODAY()-B49&gt;=IF(G49="高",1,IF(G49="中",3,7)),"★"&amp;(TODAY()-B49)&amp;"日経過",""))</f>
      </c>
      <c r="N49" s="4"/>
    </row>
    <row r="50" spans="1:14" x14ac:dyDescent="0.25">
      <c r="A50" s="4"/>
      <c r="B50" s="5"/>
      <c r="C50" s="4"/>
      <c r="D50" s="4"/>
      <c r="E50" s="6"/>
      <c r="F50" s="4"/>
      <c r="G50" s="6"/>
      <c r="H50" s="6"/>
      <c r="I50" s="4"/>
      <c r="J50" s="5"/>
      <c r="K50" s="7"/>
      <c r="L50" s="8">
        <f>IF(OR(B50="",J50=""),"",INT(J50-B50))</f>
      </c>
      <c r="M50" s="8">
        <f>IF(OR(B50="",H50="解決",H50="取り下げ"),"",IF(TODAY()-B50&gt;=IF(G50="高",1,IF(G50="中",3,7)),"★"&amp;(TODAY()-B50)&amp;"日経過",""))</f>
      </c>
      <c r="N50" s="4"/>
    </row>
    <row r="51" spans="1:14" x14ac:dyDescent="0.25">
      <c r="A51" s="4"/>
      <c r="B51" s="5"/>
      <c r="C51" s="4"/>
      <c r="D51" s="4"/>
      <c r="E51" s="6"/>
      <c r="F51" s="4"/>
      <c r="G51" s="6"/>
      <c r="H51" s="6"/>
      <c r="I51" s="4"/>
      <c r="J51" s="5"/>
      <c r="K51" s="7"/>
      <c r="L51" s="8">
        <f>IF(OR(B51="",J51=""),"",INT(J51-B51))</f>
      </c>
      <c r="M51" s="8">
        <f>IF(OR(B51="",H51="解決",H51="取り下げ"),"",IF(TODAY()-B51&gt;=IF(G51="高",1,IF(G51="中",3,7)),"★"&amp;(TODAY()-B51)&amp;"日経過",""))</f>
      </c>
      <c r="N51" s="4"/>
    </row>
    <row r="52" spans="1:14" x14ac:dyDescent="0.25">
      <c r="A52" s="4"/>
      <c r="B52" s="5"/>
      <c r="C52" s="4"/>
      <c r="D52" s="4"/>
      <c r="E52" s="6"/>
      <c r="F52" s="4"/>
      <c r="G52" s="6"/>
      <c r="H52" s="6"/>
      <c r="I52" s="4"/>
      <c r="J52" s="5"/>
      <c r="K52" s="7"/>
      <c r="L52" s="8">
        <f>IF(OR(B52="",J52=""),"",INT(J52-B52))</f>
      </c>
      <c r="M52" s="8">
        <f>IF(OR(B52="",H52="解決",H52="取り下げ"),"",IF(TODAY()-B52&gt;=IF(G52="高",1,IF(G52="中",3,7)),"★"&amp;(TODAY()-B52)&amp;"日経過",""))</f>
      </c>
      <c r="N52" s="4"/>
    </row>
    <row r="53" spans="1:14" x14ac:dyDescent="0.25">
      <c r="A53" s="4"/>
      <c r="B53" s="5"/>
      <c r="C53" s="4"/>
      <c r="D53" s="4"/>
      <c r="E53" s="6"/>
      <c r="F53" s="4"/>
      <c r="G53" s="6"/>
      <c r="H53" s="6"/>
      <c r="I53" s="4"/>
      <c r="J53" s="5"/>
      <c r="K53" s="7"/>
      <c r="L53" s="8">
        <f>IF(OR(B53="",J53=""),"",INT(J53-B53))</f>
      </c>
      <c r="M53" s="8">
        <f>IF(OR(B53="",H53="解決",H53="取り下げ"),"",IF(TODAY()-B53&gt;=IF(G53="高",1,IF(G53="中",3,7)),"★"&amp;(TODAY()-B53)&amp;"日経過",""))</f>
      </c>
      <c r="N53" s="4"/>
    </row>
    <row r="54" spans="1:14" x14ac:dyDescent="0.25">
      <c r="A54" s="4"/>
      <c r="B54" s="5"/>
      <c r="C54" s="4"/>
      <c r="D54" s="4"/>
      <c r="E54" s="6"/>
      <c r="F54" s="4"/>
      <c r="G54" s="6"/>
      <c r="H54" s="6"/>
      <c r="I54" s="4"/>
      <c r="J54" s="5"/>
      <c r="K54" s="7"/>
      <c r="L54" s="8">
        <f>IF(OR(B54="",J54=""),"",INT(J54-B54))</f>
      </c>
      <c r="M54" s="8">
        <f>IF(OR(B54="",H54="解決",H54="取り下げ"),"",IF(TODAY()-B54&gt;=IF(G54="高",1,IF(G54="中",3,7)),"★"&amp;(TODAY()-B54)&amp;"日経過",""))</f>
      </c>
      <c r="N54" s="4"/>
    </row>
    <row r="55" spans="1:14" x14ac:dyDescent="0.25">
      <c r="A55" s="4"/>
      <c r="B55" s="5"/>
      <c r="C55" s="4"/>
      <c r="D55" s="4"/>
      <c r="E55" s="6"/>
      <c r="F55" s="4"/>
      <c r="G55" s="6"/>
      <c r="H55" s="6"/>
      <c r="I55" s="4"/>
      <c r="J55" s="5"/>
      <c r="K55" s="7"/>
      <c r="L55" s="8">
        <f>IF(OR(B55="",J55=""),"",INT(J55-B55))</f>
      </c>
      <c r="M55" s="8">
        <f>IF(OR(B55="",H55="解決",H55="取り下げ"),"",IF(TODAY()-B55&gt;=IF(G55="高",1,IF(G55="中",3,7)),"★"&amp;(TODAY()-B55)&amp;"日経過",""))</f>
      </c>
      <c r="N55" s="4"/>
    </row>
    <row r="56" spans="1:14" x14ac:dyDescent="0.25">
      <c r="A56" s="4"/>
      <c r="B56" s="5"/>
      <c r="C56" s="4"/>
      <c r="D56" s="4"/>
      <c r="E56" s="6"/>
      <c r="F56" s="4"/>
      <c r="G56" s="6"/>
      <c r="H56" s="6"/>
      <c r="I56" s="4"/>
      <c r="J56" s="5"/>
      <c r="K56" s="7"/>
      <c r="L56" s="8">
        <f>IF(OR(B56="",J56=""),"",INT(J56-B56))</f>
      </c>
      <c r="M56" s="8">
        <f>IF(OR(B56="",H56="解決",H56="取り下げ"),"",IF(TODAY()-B56&gt;=IF(G56="高",1,IF(G56="中",3,7)),"★"&amp;(TODAY()-B56)&amp;"日経過",""))</f>
      </c>
      <c r="N56" s="4"/>
    </row>
    <row r="57" spans="1:14" x14ac:dyDescent="0.25">
      <c r="A57" s="4"/>
      <c r="B57" s="5"/>
      <c r="C57" s="4"/>
      <c r="D57" s="4"/>
      <c r="E57" s="6"/>
      <c r="F57" s="4"/>
      <c r="G57" s="6"/>
      <c r="H57" s="6"/>
      <c r="I57" s="4"/>
      <c r="J57" s="5"/>
      <c r="K57" s="7"/>
      <c r="L57" s="8">
        <f>IF(OR(B57="",J57=""),"",INT(J57-B57))</f>
      </c>
      <c r="M57" s="8">
        <f>IF(OR(B57="",H57="解決",H57="取り下げ"),"",IF(TODAY()-B57&gt;=IF(G57="高",1,IF(G57="中",3,7)),"★"&amp;(TODAY()-B57)&amp;"日経過",""))</f>
      </c>
      <c r="N57" s="4"/>
    </row>
    <row r="58" spans="1:14" x14ac:dyDescent="0.25">
      <c r="A58" s="4"/>
      <c r="B58" s="5"/>
      <c r="C58" s="4"/>
      <c r="D58" s="4"/>
      <c r="E58" s="6"/>
      <c r="F58" s="4"/>
      <c r="G58" s="6"/>
      <c r="H58" s="6"/>
      <c r="I58" s="4"/>
      <c r="J58" s="5"/>
      <c r="K58" s="7"/>
      <c r="L58" s="8">
        <f>IF(OR(B58="",J58=""),"",INT(J58-B58))</f>
      </c>
      <c r="M58" s="8">
        <f>IF(OR(B58="",H58="解決",H58="取り下げ"),"",IF(TODAY()-B58&gt;=IF(G58="高",1,IF(G58="中",3,7)),"★"&amp;(TODAY()-B58)&amp;"日経過",""))</f>
      </c>
      <c r="N58" s="4"/>
    </row>
    <row r="59" spans="1:14" x14ac:dyDescent="0.25">
      <c r="A59" s="4"/>
      <c r="B59" s="5"/>
      <c r="C59" s="4"/>
      <c r="D59" s="4"/>
      <c r="E59" s="6"/>
      <c r="F59" s="4"/>
      <c r="G59" s="6"/>
      <c r="H59" s="6"/>
      <c r="I59" s="4"/>
      <c r="J59" s="5"/>
      <c r="K59" s="7"/>
      <c r="L59" s="8">
        <f>IF(OR(B59="",J59=""),"",INT(J59-B59))</f>
      </c>
      <c r="M59" s="8">
        <f>IF(OR(B59="",H59="解決",H59="取り下げ"),"",IF(TODAY()-B59&gt;=IF(G59="高",1,IF(G59="中",3,7)),"★"&amp;(TODAY()-B59)&amp;"日経過",""))</f>
      </c>
      <c r="N59" s="4"/>
    </row>
    <row r="60" spans="1:14" x14ac:dyDescent="0.25">
      <c r="A60" s="4"/>
      <c r="B60" s="5"/>
      <c r="C60" s="4"/>
      <c r="D60" s="4"/>
      <c r="E60" s="6"/>
      <c r="F60" s="4"/>
      <c r="G60" s="6"/>
      <c r="H60" s="6"/>
      <c r="I60" s="4"/>
      <c r="J60" s="5"/>
      <c r="K60" s="7"/>
      <c r="L60" s="8">
        <f>IF(OR(B60="",J60=""),"",INT(J60-B60))</f>
      </c>
      <c r="M60" s="8">
        <f>IF(OR(B60="",H60="解決",H60="取り下げ"),"",IF(TODAY()-B60&gt;=IF(G60="高",1,IF(G60="中",3,7)),"★"&amp;(TODAY()-B60)&amp;"日経過",""))</f>
      </c>
      <c r="N60" s="4"/>
    </row>
    <row r="61" spans="1:14" x14ac:dyDescent="0.25">
      <c r="A61" s="4"/>
      <c r="B61" s="5"/>
      <c r="C61" s="4"/>
      <c r="D61" s="4"/>
      <c r="E61" s="6"/>
      <c r="F61" s="4"/>
      <c r="G61" s="6"/>
      <c r="H61" s="6"/>
      <c r="I61" s="4"/>
      <c r="J61" s="5"/>
      <c r="K61" s="7"/>
      <c r="L61" s="8">
        <f>IF(OR(B61="",J61=""),"",INT(J61-B61))</f>
      </c>
      <c r="M61" s="8">
        <f>IF(OR(B61="",H61="解決",H61="取り下げ"),"",IF(TODAY()-B61&gt;=IF(G61="高",1,IF(G61="中",3,7)),"★"&amp;(TODAY()-B61)&amp;"日経過",""))</f>
      </c>
      <c r="N61" s="4"/>
    </row>
    <row r="62" spans="1:14" x14ac:dyDescent="0.25">
      <c r="A62" s="4"/>
      <c r="B62" s="5"/>
      <c r="C62" s="4"/>
      <c r="D62" s="4"/>
      <c r="E62" s="6"/>
      <c r="F62" s="4"/>
      <c r="G62" s="6"/>
      <c r="H62" s="6"/>
      <c r="I62" s="4"/>
      <c r="J62" s="5"/>
      <c r="K62" s="7"/>
      <c r="L62" s="8">
        <f>IF(OR(B62="",J62=""),"",INT(J62-B62))</f>
      </c>
      <c r="M62" s="8">
        <f>IF(OR(B62="",H62="解決",H62="取り下げ"),"",IF(TODAY()-B62&gt;=IF(G62="高",1,IF(G62="中",3,7)),"★"&amp;(TODAY()-B62)&amp;"日経過",""))</f>
      </c>
      <c r="N62" s="4"/>
    </row>
    <row r="63" spans="1:14" x14ac:dyDescent="0.25">
      <c r="A63" s="4"/>
      <c r="B63" s="5"/>
      <c r="C63" s="4"/>
      <c r="D63" s="4"/>
      <c r="E63" s="6"/>
      <c r="F63" s="4"/>
      <c r="G63" s="6"/>
      <c r="H63" s="6"/>
      <c r="I63" s="4"/>
      <c r="J63" s="5"/>
      <c r="K63" s="7"/>
      <c r="L63" s="8">
        <f>IF(OR(B63="",J63=""),"",INT(J63-B63))</f>
      </c>
      <c r="M63" s="8">
        <f>IF(OR(B63="",H63="解決",H63="取り下げ"),"",IF(TODAY()-B63&gt;=IF(G63="高",1,IF(G63="中",3,7)),"★"&amp;(TODAY()-B63)&amp;"日経過",""))</f>
      </c>
      <c r="N63" s="4"/>
    </row>
    <row r="64" spans="1:14" x14ac:dyDescent="0.25">
      <c r="A64" s="4"/>
      <c r="B64" s="5"/>
      <c r="C64" s="4"/>
      <c r="D64" s="4"/>
      <c r="E64" s="6"/>
      <c r="F64" s="4"/>
      <c r="G64" s="6"/>
      <c r="H64" s="6"/>
      <c r="I64" s="4"/>
      <c r="J64" s="5"/>
      <c r="K64" s="7"/>
      <c r="L64" s="8">
        <f>IF(OR(B64="",J64=""),"",INT(J64-B64))</f>
      </c>
      <c r="M64" s="8">
        <f>IF(OR(B64="",H64="解決",H64="取り下げ"),"",IF(TODAY()-B64&gt;=IF(G64="高",1,IF(G64="中",3,7)),"★"&amp;(TODAY()-B64)&amp;"日経過",""))</f>
      </c>
      <c r="N64" s="4"/>
    </row>
    <row r="65" spans="1:14" x14ac:dyDescent="0.25">
      <c r="A65" s="4"/>
      <c r="B65" s="5"/>
      <c r="C65" s="4"/>
      <c r="D65" s="4"/>
      <c r="E65" s="6"/>
      <c r="F65" s="4"/>
      <c r="G65" s="6"/>
      <c r="H65" s="6"/>
      <c r="I65" s="4"/>
      <c r="J65" s="5"/>
      <c r="K65" s="7"/>
      <c r="L65" s="8">
        <f>IF(OR(B65="",J65=""),"",INT(J65-B65))</f>
      </c>
      <c r="M65" s="8">
        <f>IF(OR(B65="",H65="解決",H65="取り下げ"),"",IF(TODAY()-B65&gt;=IF(G65="高",1,IF(G65="中",3,7)),"★"&amp;(TODAY()-B65)&amp;"日経過",""))</f>
      </c>
      <c r="N65" s="4"/>
    </row>
    <row r="66" spans="1:14" x14ac:dyDescent="0.25">
      <c r="A66" s="4"/>
      <c r="B66" s="5"/>
      <c r="C66" s="4"/>
      <c r="D66" s="4"/>
      <c r="E66" s="6"/>
      <c r="F66" s="4"/>
      <c r="G66" s="6"/>
      <c r="H66" s="6"/>
      <c r="I66" s="4"/>
      <c r="J66" s="5"/>
      <c r="K66" s="7"/>
      <c r="L66" s="8">
        <f>IF(OR(B66="",J66=""),"",INT(J66-B66))</f>
      </c>
      <c r="M66" s="8">
        <f>IF(OR(B66="",H66="解決",H66="取り下げ"),"",IF(TODAY()-B66&gt;=IF(G66="高",1,IF(G66="中",3,7)),"★"&amp;(TODAY()-B66)&amp;"日経過",""))</f>
      </c>
      <c r="N66" s="4"/>
    </row>
    <row r="67" spans="1:14" x14ac:dyDescent="0.25">
      <c r="A67" s="4"/>
      <c r="B67" s="5"/>
      <c r="C67" s="4"/>
      <c r="D67" s="4"/>
      <c r="E67" s="6"/>
      <c r="F67" s="4"/>
      <c r="G67" s="6"/>
      <c r="H67" s="6"/>
      <c r="I67" s="4"/>
      <c r="J67" s="5"/>
      <c r="K67" s="7"/>
      <c r="L67" s="8">
        <f>IF(OR(B67="",J67=""),"",INT(J67-B67))</f>
      </c>
      <c r="M67" s="8">
        <f>IF(OR(B67="",H67="解決",H67="取り下げ"),"",IF(TODAY()-B67&gt;=IF(G67="高",1,IF(G67="中",3,7)),"★"&amp;(TODAY()-B67)&amp;"日経過",""))</f>
      </c>
      <c r="N67" s="4"/>
    </row>
    <row r="68" spans="1:14" x14ac:dyDescent="0.25">
      <c r="A68" s="4"/>
      <c r="B68" s="5"/>
      <c r="C68" s="4"/>
      <c r="D68" s="4"/>
      <c r="E68" s="6"/>
      <c r="F68" s="4"/>
      <c r="G68" s="6"/>
      <c r="H68" s="6"/>
      <c r="I68" s="4"/>
      <c r="J68" s="5"/>
      <c r="K68" s="7"/>
      <c r="L68" s="8">
        <f>IF(OR(B68="",J68=""),"",INT(J68-B68))</f>
      </c>
      <c r="M68" s="8">
        <f>IF(OR(B68="",H68="解決",H68="取り下げ"),"",IF(TODAY()-B68&gt;=IF(G68="高",1,IF(G68="中",3,7)),"★"&amp;(TODAY()-B68)&amp;"日経過",""))</f>
      </c>
      <c r="N68" s="4"/>
    </row>
    <row r="69" spans="1:14" x14ac:dyDescent="0.25">
      <c r="A69" s="4"/>
      <c r="B69" s="5"/>
      <c r="C69" s="4"/>
      <c r="D69" s="4"/>
      <c r="E69" s="6"/>
      <c r="F69" s="4"/>
      <c r="G69" s="6"/>
      <c r="H69" s="6"/>
      <c r="I69" s="4"/>
      <c r="J69" s="5"/>
      <c r="K69" s="7"/>
      <c r="L69" s="8">
        <f>IF(OR(B69="",J69=""),"",INT(J69-B69))</f>
      </c>
      <c r="M69" s="8">
        <f>IF(OR(B69="",H69="解決",H69="取り下げ"),"",IF(TODAY()-B69&gt;=IF(G69="高",1,IF(G69="中",3,7)),"★"&amp;(TODAY()-B69)&amp;"日経過",""))</f>
      </c>
      <c r="N69" s="4"/>
    </row>
    <row r="70" spans="1:14" x14ac:dyDescent="0.25">
      <c r="A70" s="4"/>
      <c r="B70" s="5"/>
      <c r="C70" s="4"/>
      <c r="D70" s="4"/>
      <c r="E70" s="6"/>
      <c r="F70" s="4"/>
      <c r="G70" s="6"/>
      <c r="H70" s="6"/>
      <c r="I70" s="4"/>
      <c r="J70" s="5"/>
      <c r="K70" s="7"/>
      <c r="L70" s="8">
        <f>IF(OR(B70="",J70=""),"",INT(J70-B70))</f>
      </c>
      <c r="M70" s="8">
        <f>IF(OR(B70="",H70="解決",H70="取り下げ"),"",IF(TODAY()-B70&gt;=IF(G70="高",1,IF(G70="中",3,7)),"★"&amp;(TODAY()-B70)&amp;"日経過",""))</f>
      </c>
      <c r="N70" s="4"/>
    </row>
    <row r="71" spans="1:14" x14ac:dyDescent="0.25">
      <c r="A71" s="4"/>
      <c r="B71" s="5"/>
      <c r="C71" s="4"/>
      <c r="D71" s="4"/>
      <c r="E71" s="6"/>
      <c r="F71" s="4"/>
      <c r="G71" s="6"/>
      <c r="H71" s="6"/>
      <c r="I71" s="4"/>
      <c r="J71" s="5"/>
      <c r="K71" s="7"/>
      <c r="L71" s="8">
        <f>IF(OR(B71="",J71=""),"",INT(J71-B71))</f>
      </c>
      <c r="M71" s="8">
        <f>IF(OR(B71="",H71="解決",H71="取り下げ"),"",IF(TODAY()-B71&gt;=IF(G71="高",1,IF(G71="中",3,7)),"★"&amp;(TODAY()-B71)&amp;"日経過",""))</f>
      </c>
      <c r="N71" s="4"/>
    </row>
    <row r="72" spans="1:14" x14ac:dyDescent="0.25">
      <c r="A72" s="4"/>
      <c r="B72" s="5"/>
      <c r="C72" s="4"/>
      <c r="D72" s="4"/>
      <c r="E72" s="6"/>
      <c r="F72" s="4"/>
      <c r="G72" s="6"/>
      <c r="H72" s="6"/>
      <c r="I72" s="4"/>
      <c r="J72" s="5"/>
      <c r="K72" s="7"/>
      <c r="L72" s="8">
        <f>IF(OR(B72="",J72=""),"",INT(J72-B72))</f>
      </c>
      <c r="M72" s="8">
        <f>IF(OR(B72="",H72="解決",H72="取り下げ"),"",IF(TODAY()-B72&gt;=IF(G72="高",1,IF(G72="中",3,7)),"★"&amp;(TODAY()-B72)&amp;"日経過",""))</f>
      </c>
      <c r="N72" s="4"/>
    </row>
    <row r="73" spans="1:14" x14ac:dyDescent="0.25">
      <c r="A73" s="4"/>
      <c r="B73" s="5"/>
      <c r="C73" s="4"/>
      <c r="D73" s="4"/>
      <c r="E73" s="6"/>
      <c r="F73" s="4"/>
      <c r="G73" s="6"/>
      <c r="H73" s="6"/>
      <c r="I73" s="4"/>
      <c r="J73" s="5"/>
      <c r="K73" s="7"/>
      <c r="L73" s="8">
        <f>IF(OR(B73="",J73=""),"",INT(J73-B73))</f>
      </c>
      <c r="M73" s="8">
        <f>IF(OR(B73="",H73="解決",H73="取り下げ"),"",IF(TODAY()-B73&gt;=IF(G73="高",1,IF(G73="中",3,7)),"★"&amp;(TODAY()-B73)&amp;"日経過",""))</f>
      </c>
      <c r="N73" s="4"/>
    </row>
    <row r="74" spans="1:14" x14ac:dyDescent="0.25">
      <c r="A74" s="4"/>
      <c r="B74" s="5"/>
      <c r="C74" s="4"/>
      <c r="D74" s="4"/>
      <c r="E74" s="6"/>
      <c r="F74" s="4"/>
      <c r="G74" s="6"/>
      <c r="H74" s="6"/>
      <c r="I74" s="4"/>
      <c r="J74" s="5"/>
      <c r="K74" s="7"/>
      <c r="L74" s="8">
        <f>IF(OR(B74="",J74=""),"",INT(J74-B74))</f>
      </c>
      <c r="M74" s="8">
        <f>IF(OR(B74="",H74="解決",H74="取り下げ"),"",IF(TODAY()-B74&gt;=IF(G74="高",1,IF(G74="中",3,7)),"★"&amp;(TODAY()-B74)&amp;"日経過",""))</f>
      </c>
      <c r="N74" s="4"/>
    </row>
    <row r="75" spans="1:14" x14ac:dyDescent="0.25">
      <c r="A75" s="4"/>
      <c r="B75" s="5"/>
      <c r="C75" s="4"/>
      <c r="D75" s="4"/>
      <c r="E75" s="6"/>
      <c r="F75" s="4"/>
      <c r="G75" s="6"/>
      <c r="H75" s="6"/>
      <c r="I75" s="4"/>
      <c r="J75" s="5"/>
      <c r="K75" s="7"/>
      <c r="L75" s="8">
        <f>IF(OR(B75="",J75=""),"",INT(J75-B75))</f>
      </c>
      <c r="M75" s="8">
        <f>IF(OR(B75="",H75="解決",H75="取り下げ"),"",IF(TODAY()-B75&gt;=IF(G75="高",1,IF(G75="中",3,7)),"★"&amp;(TODAY()-B75)&amp;"日経過",""))</f>
      </c>
      <c r="N75" s="4"/>
    </row>
    <row r="76" spans="1:14" x14ac:dyDescent="0.25">
      <c r="A76" s="4"/>
      <c r="B76" s="5"/>
      <c r="C76" s="4"/>
      <c r="D76" s="4"/>
      <c r="E76" s="6"/>
      <c r="F76" s="4"/>
      <c r="G76" s="6"/>
      <c r="H76" s="6"/>
      <c r="I76" s="4"/>
      <c r="J76" s="5"/>
      <c r="K76" s="7"/>
      <c r="L76" s="8">
        <f>IF(OR(B76="",J76=""),"",INT(J76-B76))</f>
      </c>
      <c r="M76" s="8">
        <f>IF(OR(B76="",H76="解決",H76="取り下げ"),"",IF(TODAY()-B76&gt;=IF(G76="高",1,IF(G76="中",3,7)),"★"&amp;(TODAY()-B76)&amp;"日経過",""))</f>
      </c>
      <c r="N76" s="4"/>
    </row>
    <row r="77" spans="1:14" x14ac:dyDescent="0.25">
      <c r="A77" s="4"/>
      <c r="B77" s="5"/>
      <c r="C77" s="4"/>
      <c r="D77" s="4"/>
      <c r="E77" s="6"/>
      <c r="F77" s="4"/>
      <c r="G77" s="6"/>
      <c r="H77" s="6"/>
      <c r="I77" s="4"/>
      <c r="J77" s="5"/>
      <c r="K77" s="7"/>
      <c r="L77" s="8">
        <f>IF(OR(B77="",J77=""),"",INT(J77-B77))</f>
      </c>
      <c r="M77" s="8">
        <f>IF(OR(B77="",H77="解決",H77="取り下げ"),"",IF(TODAY()-B77&gt;=IF(G77="高",1,IF(G77="中",3,7)),"★"&amp;(TODAY()-B77)&amp;"日経過",""))</f>
      </c>
      <c r="N77" s="4"/>
    </row>
    <row r="78" spans="1:14" x14ac:dyDescent="0.25">
      <c r="A78" s="4"/>
      <c r="B78" s="5"/>
      <c r="C78" s="4"/>
      <c r="D78" s="4"/>
      <c r="E78" s="6"/>
      <c r="F78" s="4"/>
      <c r="G78" s="6"/>
      <c r="H78" s="6"/>
      <c r="I78" s="4"/>
      <c r="J78" s="5"/>
      <c r="K78" s="7"/>
      <c r="L78" s="8">
        <f>IF(OR(B78="",J78=""),"",INT(J78-B78))</f>
      </c>
      <c r="M78" s="8">
        <f>IF(OR(B78="",H78="解決",H78="取り下げ"),"",IF(TODAY()-B78&gt;=IF(G78="高",1,IF(G78="中",3,7)),"★"&amp;(TODAY()-B78)&amp;"日経過",""))</f>
      </c>
      <c r="N78" s="4"/>
    </row>
    <row r="79" spans="1:14" x14ac:dyDescent="0.25">
      <c r="A79" s="4"/>
      <c r="B79" s="5"/>
      <c r="C79" s="4"/>
      <c r="D79" s="4"/>
      <c r="E79" s="6"/>
      <c r="F79" s="4"/>
      <c r="G79" s="6"/>
      <c r="H79" s="6"/>
      <c r="I79" s="4"/>
      <c r="J79" s="5"/>
      <c r="K79" s="7"/>
      <c r="L79" s="8">
        <f>IF(OR(B79="",J79=""),"",INT(J79-B79))</f>
      </c>
      <c r="M79" s="8">
        <f>IF(OR(B79="",H79="解決",H79="取り下げ"),"",IF(TODAY()-B79&gt;=IF(G79="高",1,IF(G79="中",3,7)),"★"&amp;(TODAY()-B79)&amp;"日経過",""))</f>
      </c>
      <c r="N79" s="4"/>
    </row>
    <row r="80" spans="1:14" x14ac:dyDescent="0.25">
      <c r="A80" s="4"/>
      <c r="B80" s="5"/>
      <c r="C80" s="4"/>
      <c r="D80" s="4"/>
      <c r="E80" s="6"/>
      <c r="F80" s="4"/>
      <c r="G80" s="6"/>
      <c r="H80" s="6"/>
      <c r="I80" s="4"/>
      <c r="J80" s="5"/>
      <c r="K80" s="7"/>
      <c r="L80" s="8">
        <f>IF(OR(B80="",J80=""),"",INT(J80-B80))</f>
      </c>
      <c r="M80" s="8">
        <f>IF(OR(B80="",H80="解決",H80="取り下げ"),"",IF(TODAY()-B80&gt;=IF(G80="高",1,IF(G80="中",3,7)),"★"&amp;(TODAY()-B80)&amp;"日経過",""))</f>
      </c>
      <c r="N80" s="4"/>
    </row>
    <row r="81" spans="1:14" x14ac:dyDescent="0.25">
      <c r="A81" s="4"/>
      <c r="B81" s="5"/>
      <c r="C81" s="4"/>
      <c r="D81" s="4"/>
      <c r="E81" s="6"/>
      <c r="F81" s="4"/>
      <c r="G81" s="6"/>
      <c r="H81" s="6"/>
      <c r="I81" s="4"/>
      <c r="J81" s="5"/>
      <c r="K81" s="7"/>
      <c r="L81" s="8">
        <f>IF(OR(B81="",J81=""),"",INT(J81-B81))</f>
      </c>
      <c r="M81" s="8">
        <f>IF(OR(B81="",H81="解決",H81="取り下げ"),"",IF(TODAY()-B81&gt;=IF(G81="高",1,IF(G81="中",3,7)),"★"&amp;(TODAY()-B81)&amp;"日経過",""))</f>
      </c>
      <c r="N81" s="4"/>
    </row>
    <row r="82" spans="1:14" x14ac:dyDescent="0.25">
      <c r="A82" s="4"/>
      <c r="B82" s="5"/>
      <c r="C82" s="4"/>
      <c r="D82" s="4"/>
      <c r="E82" s="6"/>
      <c r="F82" s="4"/>
      <c r="G82" s="6"/>
      <c r="H82" s="6"/>
      <c r="I82" s="4"/>
      <c r="J82" s="5"/>
      <c r="K82" s="7"/>
      <c r="L82" s="8">
        <f>IF(OR(B82="",J82=""),"",INT(J82-B82))</f>
      </c>
      <c r="M82" s="8">
        <f>IF(OR(B82="",H82="解決",H82="取り下げ"),"",IF(TODAY()-B82&gt;=IF(G82="高",1,IF(G82="中",3,7)),"★"&amp;(TODAY()-B82)&amp;"日経過",""))</f>
      </c>
      <c r="N82" s="4"/>
    </row>
    <row r="83" spans="1:14" x14ac:dyDescent="0.25">
      <c r="A83" s="4"/>
      <c r="B83" s="5"/>
      <c r="C83" s="4"/>
      <c r="D83" s="4"/>
      <c r="E83" s="6"/>
      <c r="F83" s="4"/>
      <c r="G83" s="6"/>
      <c r="H83" s="6"/>
      <c r="I83" s="4"/>
      <c r="J83" s="5"/>
      <c r="K83" s="7"/>
      <c r="L83" s="8">
        <f>IF(OR(B83="",J83=""),"",INT(J83-B83))</f>
      </c>
      <c r="M83" s="8">
        <f>IF(OR(B83="",H83="解決",H83="取り下げ"),"",IF(TODAY()-B83&gt;=IF(G83="高",1,IF(G83="中",3,7)),"★"&amp;(TODAY()-B83)&amp;"日経過",""))</f>
      </c>
      <c r="N83" s="4"/>
    </row>
    <row r="84" spans="1:14" x14ac:dyDescent="0.25">
      <c r="A84" s="4"/>
      <c r="B84" s="5"/>
      <c r="C84" s="4"/>
      <c r="D84" s="4"/>
      <c r="E84" s="6"/>
      <c r="F84" s="4"/>
      <c r="G84" s="6"/>
      <c r="H84" s="6"/>
      <c r="I84" s="4"/>
      <c r="J84" s="5"/>
      <c r="K84" s="7"/>
      <c r="L84" s="8">
        <f>IF(OR(B84="",J84=""),"",INT(J84-B84))</f>
      </c>
      <c r="M84" s="8">
        <f>IF(OR(B84="",H84="解決",H84="取り下げ"),"",IF(TODAY()-B84&gt;=IF(G84="高",1,IF(G84="中",3,7)),"★"&amp;(TODAY()-B84)&amp;"日経過",""))</f>
      </c>
      <c r="N84" s="4"/>
    </row>
    <row r="85" spans="1:14" x14ac:dyDescent="0.25">
      <c r="A85" s="4"/>
      <c r="B85" s="5"/>
      <c r="C85" s="4"/>
      <c r="D85" s="4"/>
      <c r="E85" s="6"/>
      <c r="F85" s="4"/>
      <c r="G85" s="6"/>
      <c r="H85" s="6"/>
      <c r="I85" s="4"/>
      <c r="J85" s="5"/>
      <c r="K85" s="7"/>
      <c r="L85" s="8">
        <f>IF(OR(B85="",J85=""),"",INT(J85-B85))</f>
      </c>
      <c r="M85" s="8">
        <f>IF(OR(B85="",H85="解決",H85="取り下げ"),"",IF(TODAY()-B85&gt;=IF(G85="高",1,IF(G85="中",3,7)),"★"&amp;(TODAY()-B85)&amp;"日経過",""))</f>
      </c>
      <c r="N85" s="4"/>
    </row>
    <row r="86" spans="1:14" x14ac:dyDescent="0.25">
      <c r="A86" s="4"/>
      <c r="B86" s="5"/>
      <c r="C86" s="4"/>
      <c r="D86" s="4"/>
      <c r="E86" s="6"/>
      <c r="F86" s="4"/>
      <c r="G86" s="6"/>
      <c r="H86" s="6"/>
      <c r="I86" s="4"/>
      <c r="J86" s="5"/>
      <c r="K86" s="7"/>
      <c r="L86" s="8">
        <f>IF(OR(B86="",J86=""),"",INT(J86-B86))</f>
      </c>
      <c r="M86" s="8">
        <f>IF(OR(B86="",H86="解決",H86="取り下げ"),"",IF(TODAY()-B86&gt;=IF(G86="高",1,IF(G86="中",3,7)),"★"&amp;(TODAY()-B86)&amp;"日経過",""))</f>
      </c>
      <c r="N86" s="4"/>
    </row>
    <row r="87" spans="1:14" x14ac:dyDescent="0.25">
      <c r="A87" s="4"/>
      <c r="B87" s="5"/>
      <c r="C87" s="4"/>
      <c r="D87" s="4"/>
      <c r="E87" s="6"/>
      <c r="F87" s="4"/>
      <c r="G87" s="6"/>
      <c r="H87" s="6"/>
      <c r="I87" s="4"/>
      <c r="J87" s="5"/>
      <c r="K87" s="7"/>
      <c r="L87" s="8">
        <f>IF(OR(B87="",J87=""),"",INT(J87-B87))</f>
      </c>
      <c r="M87" s="8">
        <f>IF(OR(B87="",H87="解決",H87="取り下げ"),"",IF(TODAY()-B87&gt;=IF(G87="高",1,IF(G87="中",3,7)),"★"&amp;(TODAY()-B87)&amp;"日経過",""))</f>
      </c>
      <c r="N87" s="4"/>
    </row>
    <row r="88" spans="1:14" x14ac:dyDescent="0.25">
      <c r="A88" s="4"/>
      <c r="B88" s="5"/>
      <c r="C88" s="4"/>
      <c r="D88" s="4"/>
      <c r="E88" s="6"/>
      <c r="F88" s="4"/>
      <c r="G88" s="6"/>
      <c r="H88" s="6"/>
      <c r="I88" s="4"/>
      <c r="J88" s="5"/>
      <c r="K88" s="7"/>
      <c r="L88" s="8">
        <f>IF(OR(B88="",J88=""),"",INT(J88-B88))</f>
      </c>
      <c r="M88" s="8">
        <f>IF(OR(B88="",H88="解決",H88="取り下げ"),"",IF(TODAY()-B88&gt;=IF(G88="高",1,IF(G88="中",3,7)),"★"&amp;(TODAY()-B88)&amp;"日経過",""))</f>
      </c>
      <c r="N88" s="4"/>
    </row>
    <row r="89" spans="1:14" x14ac:dyDescent="0.25">
      <c r="A89" s="4"/>
      <c r="B89" s="5"/>
      <c r="C89" s="4"/>
      <c r="D89" s="4"/>
      <c r="E89" s="6"/>
      <c r="F89" s="4"/>
      <c r="G89" s="6"/>
      <c r="H89" s="6"/>
      <c r="I89" s="4"/>
      <c r="J89" s="5"/>
      <c r="K89" s="7"/>
      <c r="L89" s="8">
        <f>IF(OR(B89="",J89=""),"",INT(J89-B89))</f>
      </c>
      <c r="M89" s="8">
        <f>IF(OR(B89="",H89="解決",H89="取り下げ"),"",IF(TODAY()-B89&gt;=IF(G89="高",1,IF(G89="中",3,7)),"★"&amp;(TODAY()-B89)&amp;"日経過",""))</f>
      </c>
      <c r="N89" s="4"/>
    </row>
    <row r="90" spans="1:14" x14ac:dyDescent="0.25">
      <c r="A90" s="4"/>
      <c r="B90" s="5"/>
      <c r="C90" s="4"/>
      <c r="D90" s="4"/>
      <c r="E90" s="6"/>
      <c r="F90" s="4"/>
      <c r="G90" s="6"/>
      <c r="H90" s="6"/>
      <c r="I90" s="4"/>
      <c r="J90" s="5"/>
      <c r="K90" s="7"/>
      <c r="L90" s="8">
        <f>IF(OR(B90="",J90=""),"",INT(J90-B90))</f>
      </c>
      <c r="M90" s="8">
        <f>IF(OR(B90="",H90="解決",H90="取り下げ"),"",IF(TODAY()-B90&gt;=IF(G90="高",1,IF(G90="中",3,7)),"★"&amp;(TODAY()-B90)&amp;"日経過",""))</f>
      </c>
      <c r="N90" s="4"/>
    </row>
    <row r="91" spans="1:14" x14ac:dyDescent="0.25">
      <c r="A91" s="4"/>
      <c r="B91" s="5"/>
      <c r="C91" s="4"/>
      <c r="D91" s="4"/>
      <c r="E91" s="6"/>
      <c r="F91" s="4"/>
      <c r="G91" s="6"/>
      <c r="H91" s="6"/>
      <c r="I91" s="4"/>
      <c r="J91" s="5"/>
      <c r="K91" s="7"/>
      <c r="L91" s="8">
        <f>IF(OR(B91="",J91=""),"",INT(J91-B91))</f>
      </c>
      <c r="M91" s="8">
        <f>IF(OR(B91="",H91="解決",H91="取り下げ"),"",IF(TODAY()-B91&gt;=IF(G91="高",1,IF(G91="中",3,7)),"★"&amp;(TODAY()-B91)&amp;"日経過",""))</f>
      </c>
      <c r="N91" s="4"/>
    </row>
    <row r="92" spans="1:14" x14ac:dyDescent="0.25">
      <c r="A92" s="4"/>
      <c r="B92" s="5"/>
      <c r="C92" s="4"/>
      <c r="D92" s="4"/>
      <c r="E92" s="6"/>
      <c r="F92" s="4"/>
      <c r="G92" s="6"/>
      <c r="H92" s="6"/>
      <c r="I92" s="4"/>
      <c r="J92" s="5"/>
      <c r="K92" s="7"/>
      <c r="L92" s="8">
        <f>IF(OR(B92="",J92=""),"",INT(J92-B92))</f>
      </c>
      <c r="M92" s="8">
        <f>IF(OR(B92="",H92="解決",H92="取り下げ"),"",IF(TODAY()-B92&gt;=IF(G92="高",1,IF(G92="中",3,7)),"★"&amp;(TODAY()-B92)&amp;"日経過",""))</f>
      </c>
      <c r="N92" s="4"/>
    </row>
    <row r="93" spans="1:14" x14ac:dyDescent="0.25">
      <c r="A93" s="4"/>
      <c r="B93" s="5"/>
      <c r="C93" s="4"/>
      <c r="D93" s="4"/>
      <c r="E93" s="6"/>
      <c r="F93" s="4"/>
      <c r="G93" s="6"/>
      <c r="H93" s="6"/>
      <c r="I93" s="4"/>
      <c r="J93" s="5"/>
      <c r="K93" s="7"/>
      <c r="L93" s="8">
        <f>IF(OR(B93="",J93=""),"",INT(J93-B93))</f>
      </c>
      <c r="M93" s="8">
        <f>IF(OR(B93="",H93="解決",H93="取り下げ"),"",IF(TODAY()-B93&gt;=IF(G93="高",1,IF(G93="中",3,7)),"★"&amp;(TODAY()-B93)&amp;"日経過",""))</f>
      </c>
      <c r="N93" s="4"/>
    </row>
    <row r="94" spans="1:14" x14ac:dyDescent="0.25">
      <c r="A94" s="4"/>
      <c r="B94" s="5"/>
      <c r="C94" s="4"/>
      <c r="D94" s="4"/>
      <c r="E94" s="6"/>
      <c r="F94" s="4"/>
      <c r="G94" s="6"/>
      <c r="H94" s="6"/>
      <c r="I94" s="4"/>
      <c r="J94" s="5"/>
      <c r="K94" s="7"/>
      <c r="L94" s="8">
        <f>IF(OR(B94="",J94=""),"",INT(J94-B94))</f>
      </c>
      <c r="M94" s="8">
        <f>IF(OR(B94="",H94="解決",H94="取り下げ"),"",IF(TODAY()-B94&gt;=IF(G94="高",1,IF(G94="中",3,7)),"★"&amp;(TODAY()-B94)&amp;"日経過",""))</f>
      </c>
      <c r="N94" s="4"/>
    </row>
    <row r="95" spans="1:14" x14ac:dyDescent="0.25">
      <c r="A95" s="4"/>
      <c r="B95" s="5"/>
      <c r="C95" s="4"/>
      <c r="D95" s="4"/>
      <c r="E95" s="6"/>
      <c r="F95" s="4"/>
      <c r="G95" s="6"/>
      <c r="H95" s="6"/>
      <c r="I95" s="4"/>
      <c r="J95" s="5"/>
      <c r="K95" s="7"/>
      <c r="L95" s="8">
        <f>IF(OR(B95="",J95=""),"",INT(J95-B95))</f>
      </c>
      <c r="M95" s="8">
        <f>IF(OR(B95="",H95="解決",H95="取り下げ"),"",IF(TODAY()-B95&gt;=IF(G95="高",1,IF(G95="中",3,7)),"★"&amp;(TODAY()-B95)&amp;"日経過",""))</f>
      </c>
      <c r="N95" s="4"/>
    </row>
    <row r="96" spans="1:14" x14ac:dyDescent="0.25">
      <c r="A96" s="4"/>
      <c r="B96" s="5"/>
      <c r="C96" s="4"/>
      <c r="D96" s="4"/>
      <c r="E96" s="6"/>
      <c r="F96" s="4"/>
      <c r="G96" s="6"/>
      <c r="H96" s="6"/>
      <c r="I96" s="4"/>
      <c r="J96" s="5"/>
      <c r="K96" s="7"/>
      <c r="L96" s="8">
        <f>IF(OR(B96="",J96=""),"",INT(J96-B96))</f>
      </c>
      <c r="M96" s="8">
        <f>IF(OR(B96="",H96="解決",H96="取り下げ"),"",IF(TODAY()-B96&gt;=IF(G96="高",1,IF(G96="中",3,7)),"★"&amp;(TODAY()-B96)&amp;"日経過",""))</f>
      </c>
      <c r="N96" s="4"/>
    </row>
    <row r="97" spans="1:14" x14ac:dyDescent="0.25">
      <c r="A97" s="4"/>
      <c r="B97" s="5"/>
      <c r="C97" s="4"/>
      <c r="D97" s="4"/>
      <c r="E97" s="6"/>
      <c r="F97" s="4"/>
      <c r="G97" s="6"/>
      <c r="H97" s="6"/>
      <c r="I97" s="4"/>
      <c r="J97" s="5"/>
      <c r="K97" s="7"/>
      <c r="L97" s="8">
        <f>IF(OR(B97="",J97=""),"",INT(J97-B97))</f>
      </c>
      <c r="M97" s="8">
        <f>IF(OR(B97="",H97="解決",H97="取り下げ"),"",IF(TODAY()-B97&gt;=IF(G97="高",1,IF(G97="中",3,7)),"★"&amp;(TODAY()-B97)&amp;"日経過",""))</f>
      </c>
      <c r="N97" s="4"/>
    </row>
    <row r="98" spans="1:14" x14ac:dyDescent="0.25">
      <c r="A98" s="4"/>
      <c r="B98" s="5"/>
      <c r="C98" s="4"/>
      <c r="D98" s="4"/>
      <c r="E98" s="6"/>
      <c r="F98" s="4"/>
      <c r="G98" s="6"/>
      <c r="H98" s="6"/>
      <c r="I98" s="4"/>
      <c r="J98" s="5"/>
      <c r="K98" s="7"/>
      <c r="L98" s="8">
        <f>IF(OR(B98="",J98=""),"",INT(J98-B98))</f>
      </c>
      <c r="M98" s="8">
        <f>IF(OR(B98="",H98="解決",H98="取り下げ"),"",IF(TODAY()-B98&gt;=IF(G98="高",1,IF(G98="中",3,7)),"★"&amp;(TODAY()-B98)&amp;"日経過",""))</f>
      </c>
      <c r="N98" s="4"/>
    </row>
    <row r="99" spans="1:14" x14ac:dyDescent="0.25">
      <c r="A99" s="4"/>
      <c r="B99" s="5"/>
      <c r="C99" s="4"/>
      <c r="D99" s="4"/>
      <c r="E99" s="6"/>
      <c r="F99" s="4"/>
      <c r="G99" s="6"/>
      <c r="H99" s="6"/>
      <c r="I99" s="4"/>
      <c r="J99" s="5"/>
      <c r="K99" s="7"/>
      <c r="L99" s="8">
        <f>IF(OR(B99="",J99=""),"",INT(J99-B99))</f>
      </c>
      <c r="M99" s="8">
        <f>IF(OR(B99="",H99="解決",H99="取り下げ"),"",IF(TODAY()-B99&gt;=IF(G99="高",1,IF(G99="中",3,7)),"★"&amp;(TODAY()-B99)&amp;"日経過",""))</f>
      </c>
      <c r="N99" s="4"/>
    </row>
    <row r="100" spans="1:14" x14ac:dyDescent="0.25">
      <c r="A100" s="4"/>
      <c r="B100" s="5"/>
      <c r="C100" s="4"/>
      <c r="D100" s="4"/>
      <c r="E100" s="6"/>
      <c r="F100" s="4"/>
      <c r="G100" s="6"/>
      <c r="H100" s="6"/>
      <c r="I100" s="4"/>
      <c r="J100" s="5"/>
      <c r="K100" s="7"/>
      <c r="L100" s="8">
        <f>IF(OR(B100="",J100=""),"",INT(J100-B100))</f>
      </c>
      <c r="M100" s="8">
        <f>IF(OR(B100="",H100="解決",H100="取り下げ"),"",IF(TODAY()-B100&gt;=IF(G100="高",1,IF(G100="中",3,7)),"★"&amp;(TODAY()-B100)&amp;"日経過",""))</f>
      </c>
      <c r="N100" s="4"/>
    </row>
    <row r="101" spans="1:14" x14ac:dyDescent="0.25">
      <c r="A101" s="4"/>
      <c r="B101" s="5"/>
      <c r="C101" s="4"/>
      <c r="D101" s="4"/>
      <c r="E101" s="6"/>
      <c r="F101" s="4"/>
      <c r="G101" s="6"/>
      <c r="H101" s="6"/>
      <c r="I101" s="4"/>
      <c r="J101" s="5"/>
      <c r="K101" s="7"/>
      <c r="L101" s="8">
        <f>IF(OR(B101="",J101=""),"",INT(J101-B101))</f>
      </c>
      <c r="M101" s="8">
        <f>IF(OR(B101="",H101="解決",H101="取り下げ"),"",IF(TODAY()-B101&gt;=IF(G101="高",1,IF(G101="中",3,7)),"★"&amp;(TODAY()-B101)&amp;"日経過",""))</f>
      </c>
      <c r="N101" s="4"/>
    </row>
    <row r="102" spans="1:14" x14ac:dyDescent="0.25">
      <c r="A102" s="4"/>
      <c r="B102" s="5"/>
      <c r="C102" s="4"/>
      <c r="D102" s="4"/>
      <c r="E102" s="6"/>
      <c r="F102" s="4"/>
      <c r="G102" s="6"/>
      <c r="H102" s="6"/>
      <c r="I102" s="4"/>
      <c r="J102" s="5"/>
      <c r="K102" s="7"/>
      <c r="L102" s="8">
        <f>IF(OR(B102="",J102=""),"",INT(J102-B102))</f>
      </c>
      <c r="M102" s="8">
        <f>IF(OR(B102="",H102="解決",H102="取り下げ"),"",IF(TODAY()-B102&gt;=IF(G102="高",1,IF(G102="中",3,7)),"★"&amp;(TODAY()-B102)&amp;"日経過",""))</f>
      </c>
      <c r="N102" s="4"/>
    </row>
    <row r="103" spans="1:14" x14ac:dyDescent="0.25">
      <c r="A103" s="4"/>
      <c r="B103" s="5"/>
      <c r="C103" s="4"/>
      <c r="D103" s="4"/>
      <c r="E103" s="6"/>
      <c r="F103" s="4"/>
      <c r="G103" s="6"/>
      <c r="H103" s="6"/>
      <c r="I103" s="4"/>
      <c r="J103" s="5"/>
      <c r="K103" s="7"/>
      <c r="L103" s="8">
        <f>IF(OR(B103="",J103=""),"",INT(J103-B103))</f>
      </c>
      <c r="M103" s="8">
        <f>IF(OR(B103="",H103="解決",H103="取り下げ"),"",IF(TODAY()-B103&gt;=IF(G103="高",1,IF(G103="中",3,7)),"★"&amp;(TODAY()-B103)&amp;"日経過",""))</f>
      </c>
      <c r="N103" s="4"/>
    </row>
    <row r="104" spans="1:14" x14ac:dyDescent="0.25">
      <c r="A104" s="4"/>
      <c r="B104" s="5"/>
      <c r="C104" s="4"/>
      <c r="D104" s="4"/>
      <c r="E104" s="6"/>
      <c r="F104" s="4"/>
      <c r="G104" s="6"/>
      <c r="H104" s="6"/>
      <c r="I104" s="4"/>
      <c r="J104" s="5"/>
      <c r="K104" s="7"/>
      <c r="L104" s="8">
        <f>IF(OR(B104="",J104=""),"",INT(J104-B104))</f>
      </c>
      <c r="M104" s="8">
        <f>IF(OR(B104="",H104="解決",H104="取り下げ"),"",IF(TODAY()-B104&gt;=IF(G104="高",1,IF(G104="中",3,7)),"★"&amp;(TODAY()-B104)&amp;"日経過",""))</f>
      </c>
      <c r="N104" s="4"/>
    </row>
    <row r="105" spans="1:14" x14ac:dyDescent="0.25">
      <c r="A105" s="4"/>
      <c r="B105" s="5"/>
      <c r="C105" s="4"/>
      <c r="D105" s="4"/>
      <c r="E105" s="6"/>
      <c r="F105" s="4"/>
      <c r="G105" s="6"/>
      <c r="H105" s="6"/>
      <c r="I105" s="4"/>
      <c r="J105" s="5"/>
      <c r="K105" s="7"/>
      <c r="L105" s="8">
        <f>IF(OR(B105="",J105=""),"",INT(J105-B105))</f>
      </c>
      <c r="M105" s="8">
        <f>IF(OR(B105="",H105="解決",H105="取り下げ"),"",IF(TODAY()-B105&gt;=IF(G105="高",1,IF(G105="中",3,7)),"★"&amp;(TODAY()-B105)&amp;"日経過",""))</f>
      </c>
      <c r="N105" s="4"/>
    </row>
    <row r="106" spans="1:14" x14ac:dyDescent="0.25">
      <c r="A106" s="4"/>
      <c r="B106" s="5"/>
      <c r="C106" s="4"/>
      <c r="D106" s="4"/>
      <c r="E106" s="6"/>
      <c r="F106" s="4"/>
      <c r="G106" s="6"/>
      <c r="H106" s="6"/>
      <c r="I106" s="4"/>
      <c r="J106" s="5"/>
      <c r="K106" s="7"/>
      <c r="L106" s="8">
        <f>IF(OR(B106="",J106=""),"",INT(J106-B106))</f>
      </c>
      <c r="M106" s="8">
        <f>IF(OR(B106="",H106="解決",H106="取り下げ"),"",IF(TODAY()-B106&gt;=IF(G106="高",1,IF(G106="中",3,7)),"★"&amp;(TODAY()-B106)&amp;"日経過",""))</f>
      </c>
      <c r="N106" s="4"/>
    </row>
    <row r="107" spans="1:14" x14ac:dyDescent="0.25">
      <c r="A107" s="4"/>
      <c r="B107" s="5"/>
      <c r="C107" s="4"/>
      <c r="D107" s="4"/>
      <c r="E107" s="6"/>
      <c r="F107" s="4"/>
      <c r="G107" s="6"/>
      <c r="H107" s="6"/>
      <c r="I107" s="4"/>
      <c r="J107" s="5"/>
      <c r="K107" s="7"/>
      <c r="L107" s="8">
        <f>IF(OR(B107="",J107=""),"",INT(J107-B107))</f>
      </c>
      <c r="M107" s="8">
        <f>IF(OR(B107="",H107="解決",H107="取り下げ"),"",IF(TODAY()-B107&gt;=IF(G107="高",1,IF(G107="中",3,7)),"★"&amp;(TODAY()-B107)&amp;"日経過",""))</f>
      </c>
      <c r="N107" s="4"/>
    </row>
    <row r="108" spans="1:14" x14ac:dyDescent="0.25">
      <c r="A108" s="4"/>
      <c r="B108" s="5"/>
      <c r="C108" s="4"/>
      <c r="D108" s="4"/>
      <c r="E108" s="6"/>
      <c r="F108" s="4"/>
      <c r="G108" s="6"/>
      <c r="H108" s="6"/>
      <c r="I108" s="4"/>
      <c r="J108" s="5"/>
      <c r="K108" s="7"/>
      <c r="L108" s="8">
        <f>IF(OR(B108="",J108=""),"",INT(J108-B108))</f>
      </c>
      <c r="M108" s="8">
        <f>IF(OR(B108="",H108="解決",H108="取り下げ"),"",IF(TODAY()-B108&gt;=IF(G108="高",1,IF(G108="中",3,7)),"★"&amp;(TODAY()-B108)&amp;"日経過",""))</f>
      </c>
      <c r="N108" s="4"/>
    </row>
    <row r="109" spans="1:14" x14ac:dyDescent="0.25">
      <c r="A109" s="4"/>
      <c r="B109" s="5"/>
      <c r="C109" s="4"/>
      <c r="D109" s="4"/>
      <c r="E109" s="6"/>
      <c r="F109" s="4"/>
      <c r="G109" s="6"/>
      <c r="H109" s="6"/>
      <c r="I109" s="4"/>
      <c r="J109" s="5"/>
      <c r="K109" s="7"/>
      <c r="L109" s="8">
        <f>IF(OR(B109="",J109=""),"",INT(J109-B109))</f>
      </c>
      <c r="M109" s="8">
        <f>IF(OR(B109="",H109="解決",H109="取り下げ"),"",IF(TODAY()-B109&gt;=IF(G109="高",1,IF(G109="中",3,7)),"★"&amp;(TODAY()-B109)&amp;"日経過",""))</f>
      </c>
      <c r="N109" s="4"/>
    </row>
    <row r="110" spans="1:14" x14ac:dyDescent="0.25">
      <c r="A110" s="4"/>
      <c r="B110" s="5"/>
      <c r="C110" s="4"/>
      <c r="D110" s="4"/>
      <c r="E110" s="6"/>
      <c r="F110" s="4"/>
      <c r="G110" s="6"/>
      <c r="H110" s="6"/>
      <c r="I110" s="4"/>
      <c r="J110" s="5"/>
      <c r="K110" s="7"/>
      <c r="L110" s="8">
        <f>IF(OR(B110="",J110=""),"",INT(J110-B110))</f>
      </c>
      <c r="M110" s="8">
        <f>IF(OR(B110="",H110="解決",H110="取り下げ"),"",IF(TODAY()-B110&gt;=IF(G110="高",1,IF(G110="中",3,7)),"★"&amp;(TODAY()-B110)&amp;"日経過",""))</f>
      </c>
      <c r="N110" s="4"/>
    </row>
    <row r="111" spans="1:14" x14ac:dyDescent="0.25">
      <c r="A111" s="4"/>
      <c r="B111" s="5"/>
      <c r="C111" s="4"/>
      <c r="D111" s="4"/>
      <c r="E111" s="6"/>
      <c r="F111" s="4"/>
      <c r="G111" s="6"/>
      <c r="H111" s="6"/>
      <c r="I111" s="4"/>
      <c r="J111" s="5"/>
      <c r="K111" s="7"/>
      <c r="L111" s="8">
        <f>IF(OR(B111="",J111=""),"",INT(J111-B111))</f>
      </c>
      <c r="M111" s="8">
        <f>IF(OR(B111="",H111="解決",H111="取り下げ"),"",IF(TODAY()-B111&gt;=IF(G111="高",1,IF(G111="中",3,7)),"★"&amp;(TODAY()-B111)&amp;"日経過",""))</f>
      </c>
      <c r="N111" s="4"/>
    </row>
    <row r="112" spans="1:14" x14ac:dyDescent="0.25">
      <c r="A112" s="4"/>
      <c r="B112" s="5"/>
      <c r="C112" s="4"/>
      <c r="D112" s="4"/>
      <c r="E112" s="6"/>
      <c r="F112" s="4"/>
      <c r="G112" s="6"/>
      <c r="H112" s="6"/>
      <c r="I112" s="4"/>
      <c r="J112" s="5"/>
      <c r="K112" s="7"/>
      <c r="L112" s="8">
        <f>IF(OR(B112="",J112=""),"",INT(J112-B112))</f>
      </c>
      <c r="M112" s="8">
        <f>IF(OR(B112="",H112="解決",H112="取り下げ"),"",IF(TODAY()-B112&gt;=IF(G112="高",1,IF(G112="中",3,7)),"★"&amp;(TODAY()-B112)&amp;"日経過",""))</f>
      </c>
      <c r="N112" s="4"/>
    </row>
    <row r="113" spans="1:14" x14ac:dyDescent="0.25">
      <c r="A113" s="4"/>
      <c r="B113" s="5"/>
      <c r="C113" s="4"/>
      <c r="D113" s="4"/>
      <c r="E113" s="6"/>
      <c r="F113" s="4"/>
      <c r="G113" s="6"/>
      <c r="H113" s="6"/>
      <c r="I113" s="4"/>
      <c r="J113" s="5"/>
      <c r="K113" s="7"/>
      <c r="L113" s="8">
        <f>IF(OR(B113="",J113=""),"",INT(J113-B113))</f>
      </c>
      <c r="M113" s="8">
        <f>IF(OR(B113="",H113="解決",H113="取り下げ"),"",IF(TODAY()-B113&gt;=IF(G113="高",1,IF(G113="中",3,7)),"★"&amp;(TODAY()-B113)&amp;"日経過",""))</f>
      </c>
      <c r="N113" s="4"/>
    </row>
    <row r="114" spans="1:14" x14ac:dyDescent="0.25">
      <c r="A114" s="4"/>
      <c r="B114" s="5"/>
      <c r="C114" s="4"/>
      <c r="D114" s="4"/>
      <c r="E114" s="6"/>
      <c r="F114" s="4"/>
      <c r="G114" s="6"/>
      <c r="H114" s="6"/>
      <c r="I114" s="4"/>
      <c r="J114" s="5"/>
      <c r="K114" s="7"/>
      <c r="L114" s="8">
        <f>IF(OR(B114="",J114=""),"",INT(J114-B114))</f>
      </c>
      <c r="M114" s="8">
        <f>IF(OR(B114="",H114="解決",H114="取り下げ"),"",IF(TODAY()-B114&gt;=IF(G114="高",1,IF(G114="中",3,7)),"★"&amp;(TODAY()-B114)&amp;"日経過",""))</f>
      </c>
      <c r="N114" s="4"/>
    </row>
    <row r="115" spans="1:14" x14ac:dyDescent="0.25">
      <c r="A115" s="4"/>
      <c r="B115" s="5"/>
      <c r="C115" s="4"/>
      <c r="D115" s="4"/>
      <c r="E115" s="6"/>
      <c r="F115" s="4"/>
      <c r="G115" s="6"/>
      <c r="H115" s="6"/>
      <c r="I115" s="4"/>
      <c r="J115" s="5"/>
      <c r="K115" s="7"/>
      <c r="L115" s="8">
        <f>IF(OR(B115="",J115=""),"",INT(J115-B115))</f>
      </c>
      <c r="M115" s="8">
        <f>IF(OR(B115="",H115="解決",H115="取り下げ"),"",IF(TODAY()-B115&gt;=IF(G115="高",1,IF(G115="中",3,7)),"★"&amp;(TODAY()-B115)&amp;"日経過",""))</f>
      </c>
      <c r="N115" s="4"/>
    </row>
    <row r="116" spans="1:14" x14ac:dyDescent="0.25">
      <c r="A116" s="4"/>
      <c r="B116" s="5"/>
      <c r="C116" s="4"/>
      <c r="D116" s="4"/>
      <c r="E116" s="6"/>
      <c r="F116" s="4"/>
      <c r="G116" s="6"/>
      <c r="H116" s="6"/>
      <c r="I116" s="4"/>
      <c r="J116" s="5"/>
      <c r="K116" s="7"/>
      <c r="L116" s="8">
        <f>IF(OR(B116="",J116=""),"",INT(J116-B116))</f>
      </c>
      <c r="M116" s="8">
        <f>IF(OR(B116="",H116="解決",H116="取り下げ"),"",IF(TODAY()-B116&gt;=IF(G116="高",1,IF(G116="中",3,7)),"★"&amp;(TODAY()-B116)&amp;"日経過",""))</f>
      </c>
      <c r="N116" s="4"/>
    </row>
    <row r="117" spans="1:14" x14ac:dyDescent="0.25">
      <c r="A117" s="4"/>
      <c r="B117" s="5"/>
      <c r="C117" s="4"/>
      <c r="D117" s="4"/>
      <c r="E117" s="6"/>
      <c r="F117" s="4"/>
      <c r="G117" s="6"/>
      <c r="H117" s="6"/>
      <c r="I117" s="4"/>
      <c r="J117" s="5"/>
      <c r="K117" s="7"/>
      <c r="L117" s="8">
        <f>IF(OR(B117="",J117=""),"",INT(J117-B117))</f>
      </c>
      <c r="M117" s="8">
        <f>IF(OR(B117="",H117="解決",H117="取り下げ"),"",IF(TODAY()-B117&gt;=IF(G117="高",1,IF(G117="中",3,7)),"★"&amp;(TODAY()-B117)&amp;"日経過",""))</f>
      </c>
      <c r="N117" s="4"/>
    </row>
    <row r="118" spans="1:14" x14ac:dyDescent="0.25">
      <c r="A118" s="4"/>
      <c r="B118" s="5"/>
      <c r="C118" s="4"/>
      <c r="D118" s="4"/>
      <c r="E118" s="6"/>
      <c r="F118" s="4"/>
      <c r="G118" s="6"/>
      <c r="H118" s="6"/>
      <c r="I118" s="4"/>
      <c r="J118" s="5"/>
      <c r="K118" s="7"/>
      <c r="L118" s="8">
        <f>IF(OR(B118="",J118=""),"",INT(J118-B118))</f>
      </c>
      <c r="M118" s="8">
        <f>IF(OR(B118="",H118="解決",H118="取り下げ"),"",IF(TODAY()-B118&gt;=IF(G118="高",1,IF(G118="中",3,7)),"★"&amp;(TODAY()-B118)&amp;"日経過",""))</f>
      </c>
      <c r="N118" s="4"/>
    </row>
    <row r="119" spans="1:14" x14ac:dyDescent="0.25">
      <c r="A119" s="4"/>
      <c r="B119" s="5"/>
      <c r="C119" s="4"/>
      <c r="D119" s="4"/>
      <c r="E119" s="6"/>
      <c r="F119" s="4"/>
      <c r="G119" s="6"/>
      <c r="H119" s="6"/>
      <c r="I119" s="4"/>
      <c r="J119" s="5"/>
      <c r="K119" s="7"/>
      <c r="L119" s="8">
        <f>IF(OR(B119="",J119=""),"",INT(J119-B119))</f>
      </c>
      <c r="M119" s="8">
        <f>IF(OR(B119="",H119="解決",H119="取り下げ"),"",IF(TODAY()-B119&gt;=IF(G119="高",1,IF(G119="中",3,7)),"★"&amp;(TODAY()-B119)&amp;"日経過",""))</f>
      </c>
      <c r="N119" s="4"/>
    </row>
    <row r="120" spans="1:14" x14ac:dyDescent="0.25">
      <c r="A120" s="4"/>
      <c r="B120" s="5"/>
      <c r="C120" s="4"/>
      <c r="D120" s="4"/>
      <c r="E120" s="6"/>
      <c r="F120" s="4"/>
      <c r="G120" s="6"/>
      <c r="H120" s="6"/>
      <c r="I120" s="4"/>
      <c r="J120" s="5"/>
      <c r="K120" s="7"/>
      <c r="L120" s="8">
        <f>IF(OR(B120="",J120=""),"",INT(J120-B120))</f>
      </c>
      <c r="M120" s="8">
        <f>IF(OR(B120="",H120="解決",H120="取り下げ"),"",IF(TODAY()-B120&gt;=IF(G120="高",1,IF(G120="中",3,7)),"★"&amp;(TODAY()-B120)&amp;"日経過",""))</f>
      </c>
      <c r="N120" s="4"/>
    </row>
    <row r="121" spans="1:14" x14ac:dyDescent="0.25">
      <c r="A121" s="4"/>
      <c r="B121" s="5"/>
      <c r="C121" s="4"/>
      <c r="D121" s="4"/>
      <c r="E121" s="6"/>
      <c r="F121" s="4"/>
      <c r="G121" s="6"/>
      <c r="H121" s="6"/>
      <c r="I121" s="4"/>
      <c r="J121" s="5"/>
      <c r="K121" s="7"/>
      <c r="L121" s="8">
        <f>IF(OR(B121="",J121=""),"",INT(J121-B121))</f>
      </c>
      <c r="M121" s="8">
        <f>IF(OR(B121="",H121="解決",H121="取り下げ"),"",IF(TODAY()-B121&gt;=IF(G121="高",1,IF(G121="中",3,7)),"★"&amp;(TODAY()-B121)&amp;"日経過",""))</f>
      </c>
      <c r="N121" s="4"/>
    </row>
    <row r="122" spans="1:14" x14ac:dyDescent="0.25">
      <c r="A122" s="4"/>
      <c r="B122" s="5"/>
      <c r="C122" s="4"/>
      <c r="D122" s="4"/>
      <c r="E122" s="6"/>
      <c r="F122" s="4"/>
      <c r="G122" s="6"/>
      <c r="H122" s="6"/>
      <c r="I122" s="4"/>
      <c r="J122" s="5"/>
      <c r="K122" s="7"/>
      <c r="L122" s="8">
        <f>IF(OR(B122="",J122=""),"",INT(J122-B122))</f>
      </c>
      <c r="M122" s="8">
        <f>IF(OR(B122="",H122="解決",H122="取り下げ"),"",IF(TODAY()-B122&gt;=IF(G122="高",1,IF(G122="中",3,7)),"★"&amp;(TODAY()-B122)&amp;"日経過",""))</f>
      </c>
      <c r="N122" s="4"/>
    </row>
    <row r="123" spans="1:14" x14ac:dyDescent="0.25">
      <c r="A123" s="4"/>
      <c r="B123" s="5"/>
      <c r="C123" s="4"/>
      <c r="D123" s="4"/>
      <c r="E123" s="6"/>
      <c r="F123" s="4"/>
      <c r="G123" s="6"/>
      <c r="H123" s="6"/>
      <c r="I123" s="4"/>
      <c r="J123" s="5"/>
      <c r="K123" s="7"/>
      <c r="L123" s="8">
        <f>IF(OR(B123="",J123=""),"",INT(J123-B123))</f>
      </c>
      <c r="M123" s="8">
        <f>IF(OR(B123="",H123="解決",H123="取り下げ"),"",IF(TODAY()-B123&gt;=IF(G123="高",1,IF(G123="中",3,7)),"★"&amp;(TODAY()-B123)&amp;"日経過",""))</f>
      </c>
      <c r="N123" s="4"/>
    </row>
    <row r="124" spans="1:14" x14ac:dyDescent="0.25">
      <c r="A124" s="4"/>
      <c r="B124" s="5"/>
      <c r="C124" s="4"/>
      <c r="D124" s="4"/>
      <c r="E124" s="6"/>
      <c r="F124" s="4"/>
      <c r="G124" s="6"/>
      <c r="H124" s="6"/>
      <c r="I124" s="4"/>
      <c r="J124" s="5"/>
      <c r="K124" s="7"/>
      <c r="L124" s="8">
        <f>IF(OR(B124="",J124=""),"",INT(J124-B124))</f>
      </c>
      <c r="M124" s="8">
        <f>IF(OR(B124="",H124="解決",H124="取り下げ"),"",IF(TODAY()-B124&gt;=IF(G124="高",1,IF(G124="中",3,7)),"★"&amp;(TODAY()-B124)&amp;"日経過",""))</f>
      </c>
      <c r="N124" s="4"/>
    </row>
    <row r="125" spans="1:14" x14ac:dyDescent="0.25">
      <c r="A125" s="4"/>
      <c r="B125" s="5"/>
      <c r="C125" s="4"/>
      <c r="D125" s="4"/>
      <c r="E125" s="6"/>
      <c r="F125" s="4"/>
      <c r="G125" s="6"/>
      <c r="H125" s="6"/>
      <c r="I125" s="4"/>
      <c r="J125" s="5"/>
      <c r="K125" s="7"/>
      <c r="L125" s="8">
        <f>IF(OR(B125="",J125=""),"",INT(J125-B125))</f>
      </c>
      <c r="M125" s="8">
        <f>IF(OR(B125="",H125="解決",H125="取り下げ"),"",IF(TODAY()-B125&gt;=IF(G125="高",1,IF(G125="中",3,7)),"★"&amp;(TODAY()-B125)&amp;"日経過",""))</f>
      </c>
      <c r="N125" s="4"/>
    </row>
    <row r="126" spans="1:14" x14ac:dyDescent="0.25">
      <c r="A126" s="4"/>
      <c r="B126" s="5"/>
      <c r="C126" s="4"/>
      <c r="D126" s="4"/>
      <c r="E126" s="6"/>
      <c r="F126" s="4"/>
      <c r="G126" s="6"/>
      <c r="H126" s="6"/>
      <c r="I126" s="4"/>
      <c r="J126" s="5"/>
      <c r="K126" s="7"/>
      <c r="L126" s="8">
        <f>IF(OR(B126="",J126=""),"",INT(J126-B126))</f>
      </c>
      <c r="M126" s="8">
        <f>IF(OR(B126="",H126="解決",H126="取り下げ"),"",IF(TODAY()-B126&gt;=IF(G126="高",1,IF(G126="中",3,7)),"★"&amp;(TODAY()-B126)&amp;"日経過",""))</f>
      </c>
      <c r="N126" s="4"/>
    </row>
    <row r="127" spans="1:14" x14ac:dyDescent="0.25">
      <c r="A127" s="4"/>
      <c r="B127" s="5"/>
      <c r="C127" s="4"/>
      <c r="D127" s="4"/>
      <c r="E127" s="6"/>
      <c r="F127" s="4"/>
      <c r="G127" s="6"/>
      <c r="H127" s="6"/>
      <c r="I127" s="4"/>
      <c r="J127" s="5"/>
      <c r="K127" s="7"/>
      <c r="L127" s="8">
        <f>IF(OR(B127="",J127=""),"",INT(J127-B127))</f>
      </c>
      <c r="M127" s="8">
        <f>IF(OR(B127="",H127="解決",H127="取り下げ"),"",IF(TODAY()-B127&gt;=IF(G127="高",1,IF(G127="中",3,7)),"★"&amp;(TODAY()-B127)&amp;"日経過",""))</f>
      </c>
      <c r="N127" s="4"/>
    </row>
    <row r="128" spans="1:14" x14ac:dyDescent="0.25">
      <c r="A128" s="4"/>
      <c r="B128" s="5"/>
      <c r="C128" s="4"/>
      <c r="D128" s="4"/>
      <c r="E128" s="6"/>
      <c r="F128" s="4"/>
      <c r="G128" s="6"/>
      <c r="H128" s="6"/>
      <c r="I128" s="4"/>
      <c r="J128" s="5"/>
      <c r="K128" s="7"/>
      <c r="L128" s="8">
        <f>IF(OR(B128="",J128=""),"",INT(J128-B128))</f>
      </c>
      <c r="M128" s="8">
        <f>IF(OR(B128="",H128="解決",H128="取り下げ"),"",IF(TODAY()-B128&gt;=IF(G128="高",1,IF(G128="中",3,7)),"★"&amp;(TODAY()-B128)&amp;"日経過",""))</f>
      </c>
      <c r="N128" s="4"/>
    </row>
    <row r="129" spans="1:14" x14ac:dyDescent="0.25">
      <c r="A129" s="4"/>
      <c r="B129" s="5"/>
      <c r="C129" s="4"/>
      <c r="D129" s="4"/>
      <c r="E129" s="6"/>
      <c r="F129" s="4"/>
      <c r="G129" s="6"/>
      <c r="H129" s="6"/>
      <c r="I129" s="4"/>
      <c r="J129" s="5"/>
      <c r="K129" s="7"/>
      <c r="L129" s="8">
        <f>IF(OR(B129="",J129=""),"",INT(J129-B129))</f>
      </c>
      <c r="M129" s="8">
        <f>IF(OR(B129="",H129="解決",H129="取り下げ"),"",IF(TODAY()-B129&gt;=IF(G129="高",1,IF(G129="中",3,7)),"★"&amp;(TODAY()-B129)&amp;"日経過",""))</f>
      </c>
      <c r="N129" s="4"/>
    </row>
    <row r="130" spans="1:14" x14ac:dyDescent="0.25">
      <c r="A130" s="4"/>
      <c r="B130" s="5"/>
      <c r="C130" s="4"/>
      <c r="D130" s="4"/>
      <c r="E130" s="6"/>
      <c r="F130" s="4"/>
      <c r="G130" s="6"/>
      <c r="H130" s="6"/>
      <c r="I130" s="4"/>
      <c r="J130" s="5"/>
      <c r="K130" s="7"/>
      <c r="L130" s="8">
        <f>IF(OR(B130="",J130=""),"",INT(J130-B130))</f>
      </c>
      <c r="M130" s="8">
        <f>IF(OR(B130="",H130="解決",H130="取り下げ"),"",IF(TODAY()-B130&gt;=IF(G130="高",1,IF(G130="中",3,7)),"★"&amp;(TODAY()-B130)&amp;"日経過",""))</f>
      </c>
      <c r="N130" s="4"/>
    </row>
    <row r="131" spans="1:14" x14ac:dyDescent="0.25">
      <c r="A131" s="4"/>
      <c r="B131" s="5"/>
      <c r="C131" s="4"/>
      <c r="D131" s="4"/>
      <c r="E131" s="6"/>
      <c r="F131" s="4"/>
      <c r="G131" s="6"/>
      <c r="H131" s="6"/>
      <c r="I131" s="4"/>
      <c r="J131" s="5"/>
      <c r="K131" s="7"/>
      <c r="L131" s="8">
        <f>IF(OR(B131="",J131=""),"",INT(J131-B131))</f>
      </c>
      <c r="M131" s="8">
        <f>IF(OR(B131="",H131="解決",H131="取り下げ"),"",IF(TODAY()-B131&gt;=IF(G131="高",1,IF(G131="中",3,7)),"★"&amp;(TODAY()-B131)&amp;"日経過",""))</f>
      </c>
      <c r="N131" s="4"/>
    </row>
    <row r="132" spans="1:14" x14ac:dyDescent="0.25">
      <c r="A132" s="4"/>
      <c r="B132" s="5"/>
      <c r="C132" s="4"/>
      <c r="D132" s="4"/>
      <c r="E132" s="6"/>
      <c r="F132" s="4"/>
      <c r="G132" s="6"/>
      <c r="H132" s="6"/>
      <c r="I132" s="4"/>
      <c r="J132" s="5"/>
      <c r="K132" s="7"/>
      <c r="L132" s="8">
        <f>IF(OR(B132="",J132=""),"",INT(J132-B132))</f>
      </c>
      <c r="M132" s="8">
        <f>IF(OR(B132="",H132="解決",H132="取り下げ"),"",IF(TODAY()-B132&gt;=IF(G132="高",1,IF(G132="中",3,7)),"★"&amp;(TODAY()-B132)&amp;"日経過",""))</f>
      </c>
      <c r="N132" s="4"/>
    </row>
    <row r="133" spans="1:14" x14ac:dyDescent="0.25">
      <c r="A133" s="4"/>
      <c r="B133" s="5"/>
      <c r="C133" s="4"/>
      <c r="D133" s="4"/>
      <c r="E133" s="6"/>
      <c r="F133" s="4"/>
      <c r="G133" s="6"/>
      <c r="H133" s="6"/>
      <c r="I133" s="4"/>
      <c r="J133" s="5"/>
      <c r="K133" s="7"/>
      <c r="L133" s="8">
        <f>IF(OR(B133="",J133=""),"",INT(J133-B133))</f>
      </c>
      <c r="M133" s="8">
        <f>IF(OR(B133="",H133="解決",H133="取り下げ"),"",IF(TODAY()-B133&gt;=IF(G133="高",1,IF(G133="中",3,7)),"★"&amp;(TODAY()-B133)&amp;"日経過",""))</f>
      </c>
      <c r="N133" s="4"/>
    </row>
    <row r="134" spans="1:14" x14ac:dyDescent="0.25">
      <c r="A134" s="4"/>
      <c r="B134" s="5"/>
      <c r="C134" s="4"/>
      <c r="D134" s="4"/>
      <c r="E134" s="6"/>
      <c r="F134" s="4"/>
      <c r="G134" s="6"/>
      <c r="H134" s="6"/>
      <c r="I134" s="4"/>
      <c r="J134" s="5"/>
      <c r="K134" s="7"/>
      <c r="L134" s="8">
        <f>IF(OR(B134="",J134=""),"",INT(J134-B134))</f>
      </c>
      <c r="M134" s="8">
        <f>IF(OR(B134="",H134="解決",H134="取り下げ"),"",IF(TODAY()-B134&gt;=IF(G134="高",1,IF(G134="中",3,7)),"★"&amp;(TODAY()-B134)&amp;"日経過",""))</f>
      </c>
      <c r="N134" s="4"/>
    </row>
    <row r="135" spans="1:14" x14ac:dyDescent="0.25">
      <c r="A135" s="4"/>
      <c r="B135" s="5"/>
      <c r="C135" s="4"/>
      <c r="D135" s="4"/>
      <c r="E135" s="6"/>
      <c r="F135" s="4"/>
      <c r="G135" s="6"/>
      <c r="H135" s="6"/>
      <c r="I135" s="4"/>
      <c r="J135" s="5"/>
      <c r="K135" s="7"/>
      <c r="L135" s="8">
        <f>IF(OR(B135="",J135=""),"",INT(J135-B135))</f>
      </c>
      <c r="M135" s="8">
        <f>IF(OR(B135="",H135="解決",H135="取り下げ"),"",IF(TODAY()-B135&gt;=IF(G135="高",1,IF(G135="中",3,7)),"★"&amp;(TODAY()-B135)&amp;"日経過",""))</f>
      </c>
      <c r="N135" s="4"/>
    </row>
    <row r="136" spans="1:14" x14ac:dyDescent="0.25">
      <c r="A136" s="4"/>
      <c r="B136" s="5"/>
      <c r="C136" s="4"/>
      <c r="D136" s="4"/>
      <c r="E136" s="6"/>
      <c r="F136" s="4"/>
      <c r="G136" s="6"/>
      <c r="H136" s="6"/>
      <c r="I136" s="4"/>
      <c r="J136" s="5"/>
      <c r="K136" s="7"/>
      <c r="L136" s="8">
        <f>IF(OR(B136="",J136=""),"",INT(J136-B136))</f>
      </c>
      <c r="M136" s="8">
        <f>IF(OR(B136="",H136="解決",H136="取り下げ"),"",IF(TODAY()-B136&gt;=IF(G136="高",1,IF(G136="中",3,7)),"★"&amp;(TODAY()-B136)&amp;"日経過",""))</f>
      </c>
      <c r="N136" s="4"/>
    </row>
    <row r="137" spans="1:14" x14ac:dyDescent="0.25">
      <c r="A137" s="4"/>
      <c r="B137" s="5"/>
      <c r="C137" s="4"/>
      <c r="D137" s="4"/>
      <c r="E137" s="6"/>
      <c r="F137" s="4"/>
      <c r="G137" s="6"/>
      <c r="H137" s="6"/>
      <c r="I137" s="4"/>
      <c r="J137" s="5"/>
      <c r="K137" s="7"/>
      <c r="L137" s="8">
        <f>IF(OR(B137="",J137=""),"",INT(J137-B137))</f>
      </c>
      <c r="M137" s="8">
        <f>IF(OR(B137="",H137="解決",H137="取り下げ"),"",IF(TODAY()-B137&gt;=IF(G137="高",1,IF(G137="中",3,7)),"★"&amp;(TODAY()-B137)&amp;"日経過",""))</f>
      </c>
      <c r="N137" s="4"/>
    </row>
    <row r="138" spans="1:14" x14ac:dyDescent="0.25">
      <c r="A138" s="4"/>
      <c r="B138" s="5"/>
      <c r="C138" s="4"/>
      <c r="D138" s="4"/>
      <c r="E138" s="6"/>
      <c r="F138" s="4"/>
      <c r="G138" s="6"/>
      <c r="H138" s="6"/>
      <c r="I138" s="4"/>
      <c r="J138" s="5"/>
      <c r="K138" s="7"/>
      <c r="L138" s="8">
        <f>IF(OR(B138="",J138=""),"",INT(J138-B138))</f>
      </c>
      <c r="M138" s="8">
        <f>IF(OR(B138="",H138="解決",H138="取り下げ"),"",IF(TODAY()-B138&gt;=IF(G138="高",1,IF(G138="中",3,7)),"★"&amp;(TODAY()-B138)&amp;"日経過",""))</f>
      </c>
      <c r="N138" s="4"/>
    </row>
    <row r="139" spans="1:14" x14ac:dyDescent="0.25">
      <c r="A139" s="4"/>
      <c r="B139" s="5"/>
      <c r="C139" s="4"/>
      <c r="D139" s="4"/>
      <c r="E139" s="6"/>
      <c r="F139" s="4"/>
      <c r="G139" s="6"/>
      <c r="H139" s="6"/>
      <c r="I139" s="4"/>
      <c r="J139" s="5"/>
      <c r="K139" s="7"/>
      <c r="L139" s="8">
        <f>IF(OR(B139="",J139=""),"",INT(J139-B139))</f>
      </c>
      <c r="M139" s="8">
        <f>IF(OR(B139="",H139="解決",H139="取り下げ"),"",IF(TODAY()-B139&gt;=IF(G139="高",1,IF(G139="中",3,7)),"★"&amp;(TODAY()-B139)&amp;"日経過",""))</f>
      </c>
      <c r="N139" s="4"/>
    </row>
    <row r="140" spans="1:14" x14ac:dyDescent="0.25">
      <c r="A140" s="4"/>
      <c r="B140" s="5"/>
      <c r="C140" s="4"/>
      <c r="D140" s="4"/>
      <c r="E140" s="6"/>
      <c r="F140" s="4"/>
      <c r="G140" s="6"/>
      <c r="H140" s="6"/>
      <c r="I140" s="4"/>
      <c r="J140" s="5"/>
      <c r="K140" s="7"/>
      <c r="L140" s="8">
        <f>IF(OR(B140="",J140=""),"",INT(J140-B140))</f>
      </c>
      <c r="M140" s="8">
        <f>IF(OR(B140="",H140="解決",H140="取り下げ"),"",IF(TODAY()-B140&gt;=IF(G140="高",1,IF(G140="中",3,7)),"★"&amp;(TODAY()-B140)&amp;"日経過",""))</f>
      </c>
      <c r="N140" s="4"/>
    </row>
    <row r="141" spans="1:14" x14ac:dyDescent="0.25">
      <c r="A141" s="4"/>
      <c r="B141" s="5"/>
      <c r="C141" s="4"/>
      <c r="D141" s="4"/>
      <c r="E141" s="6"/>
      <c r="F141" s="4"/>
      <c r="G141" s="6"/>
      <c r="H141" s="6"/>
      <c r="I141" s="4"/>
      <c r="J141" s="5"/>
      <c r="K141" s="7"/>
      <c r="L141" s="8">
        <f>IF(OR(B141="",J141=""),"",INT(J141-B141))</f>
      </c>
      <c r="M141" s="8">
        <f>IF(OR(B141="",H141="解決",H141="取り下げ"),"",IF(TODAY()-B141&gt;=IF(G141="高",1,IF(G141="中",3,7)),"★"&amp;(TODAY()-B141)&amp;"日経過",""))</f>
      </c>
      <c r="N141" s="4"/>
    </row>
    <row r="142" spans="1:14" x14ac:dyDescent="0.25">
      <c r="A142" s="4"/>
      <c r="B142" s="5"/>
      <c r="C142" s="4"/>
      <c r="D142" s="4"/>
      <c r="E142" s="6"/>
      <c r="F142" s="4"/>
      <c r="G142" s="6"/>
      <c r="H142" s="6"/>
      <c r="I142" s="4"/>
      <c r="J142" s="5"/>
      <c r="K142" s="7"/>
      <c r="L142" s="8">
        <f>IF(OR(B142="",J142=""),"",INT(J142-B142))</f>
      </c>
      <c r="M142" s="8">
        <f>IF(OR(B142="",H142="解決",H142="取り下げ"),"",IF(TODAY()-B142&gt;=IF(G142="高",1,IF(G142="中",3,7)),"★"&amp;(TODAY()-B142)&amp;"日経過",""))</f>
      </c>
      <c r="N142" s="4"/>
    </row>
    <row r="143" spans="1:14" x14ac:dyDescent="0.25">
      <c r="A143" s="4"/>
      <c r="B143" s="5"/>
      <c r="C143" s="4"/>
      <c r="D143" s="4"/>
      <c r="E143" s="6"/>
      <c r="F143" s="4"/>
      <c r="G143" s="6"/>
      <c r="H143" s="6"/>
      <c r="I143" s="4"/>
      <c r="J143" s="5"/>
      <c r="K143" s="7"/>
      <c r="L143" s="8">
        <f>IF(OR(B143="",J143=""),"",INT(J143-B143))</f>
      </c>
      <c r="M143" s="8">
        <f>IF(OR(B143="",H143="解決",H143="取り下げ"),"",IF(TODAY()-B143&gt;=IF(G143="高",1,IF(G143="中",3,7)),"★"&amp;(TODAY()-B143)&amp;"日経過",""))</f>
      </c>
      <c r="N143" s="4"/>
    </row>
    <row r="144" spans="1:14" x14ac:dyDescent="0.25">
      <c r="A144" s="4"/>
      <c r="B144" s="5"/>
      <c r="C144" s="4"/>
      <c r="D144" s="4"/>
      <c r="E144" s="6"/>
      <c r="F144" s="4"/>
      <c r="G144" s="6"/>
      <c r="H144" s="6"/>
      <c r="I144" s="4"/>
      <c r="J144" s="5"/>
      <c r="K144" s="7"/>
      <c r="L144" s="8">
        <f>IF(OR(B144="",J144=""),"",INT(J144-B144))</f>
      </c>
      <c r="M144" s="8">
        <f>IF(OR(B144="",H144="解決",H144="取り下げ"),"",IF(TODAY()-B144&gt;=IF(G144="高",1,IF(G144="中",3,7)),"★"&amp;(TODAY()-B144)&amp;"日経過",""))</f>
      </c>
      <c r="N144" s="4"/>
    </row>
    <row r="145" spans="1:14" x14ac:dyDescent="0.25">
      <c r="A145" s="4"/>
      <c r="B145" s="5"/>
      <c r="C145" s="4"/>
      <c r="D145" s="4"/>
      <c r="E145" s="6"/>
      <c r="F145" s="4"/>
      <c r="G145" s="6"/>
      <c r="H145" s="6"/>
      <c r="I145" s="4"/>
      <c r="J145" s="5"/>
      <c r="K145" s="7"/>
      <c r="L145" s="8">
        <f>IF(OR(B145="",J145=""),"",INT(J145-B145))</f>
      </c>
      <c r="M145" s="8">
        <f>IF(OR(B145="",H145="解決",H145="取り下げ"),"",IF(TODAY()-B145&gt;=IF(G145="高",1,IF(G145="中",3,7)),"★"&amp;(TODAY()-B145)&amp;"日経過",""))</f>
      </c>
      <c r="N145" s="4"/>
    </row>
    <row r="146" spans="1:14" x14ac:dyDescent="0.25">
      <c r="A146" s="4"/>
      <c r="B146" s="5"/>
      <c r="C146" s="4"/>
      <c r="D146" s="4"/>
      <c r="E146" s="6"/>
      <c r="F146" s="4"/>
      <c r="G146" s="6"/>
      <c r="H146" s="6"/>
      <c r="I146" s="4"/>
      <c r="J146" s="5"/>
      <c r="K146" s="7"/>
      <c r="L146" s="8">
        <f>IF(OR(B146="",J146=""),"",INT(J146-B146))</f>
      </c>
      <c r="M146" s="8">
        <f>IF(OR(B146="",H146="解決",H146="取り下げ"),"",IF(TODAY()-B146&gt;=IF(G146="高",1,IF(G146="中",3,7)),"★"&amp;(TODAY()-B146)&amp;"日経過",""))</f>
      </c>
      <c r="N146" s="4"/>
    </row>
    <row r="147" spans="1:14" x14ac:dyDescent="0.25">
      <c r="A147" s="4"/>
      <c r="B147" s="5"/>
      <c r="C147" s="4"/>
      <c r="D147" s="4"/>
      <c r="E147" s="6"/>
      <c r="F147" s="4"/>
      <c r="G147" s="6"/>
      <c r="H147" s="6"/>
      <c r="I147" s="4"/>
      <c r="J147" s="5"/>
      <c r="K147" s="7"/>
      <c r="L147" s="8">
        <f>IF(OR(B147="",J147=""),"",INT(J147-B147))</f>
      </c>
      <c r="M147" s="8">
        <f>IF(OR(B147="",H147="解決",H147="取り下げ"),"",IF(TODAY()-B147&gt;=IF(G147="高",1,IF(G147="中",3,7)),"★"&amp;(TODAY()-B147)&amp;"日経過",""))</f>
      </c>
      <c r="N147" s="4"/>
    </row>
    <row r="148" spans="1:14" x14ac:dyDescent="0.25">
      <c r="A148" s="4"/>
      <c r="B148" s="5"/>
      <c r="C148" s="4"/>
      <c r="D148" s="4"/>
      <c r="E148" s="6"/>
      <c r="F148" s="4"/>
      <c r="G148" s="6"/>
      <c r="H148" s="6"/>
      <c r="I148" s="4"/>
      <c r="J148" s="5"/>
      <c r="K148" s="7"/>
      <c r="L148" s="8">
        <f>IF(OR(B148="",J148=""),"",INT(J148-B148))</f>
      </c>
      <c r="M148" s="8">
        <f>IF(OR(B148="",H148="解決",H148="取り下げ"),"",IF(TODAY()-B148&gt;=IF(G148="高",1,IF(G148="中",3,7)),"★"&amp;(TODAY()-B148)&amp;"日経過",""))</f>
      </c>
      <c r="N148" s="4"/>
    </row>
    <row r="149" spans="1:14" x14ac:dyDescent="0.25">
      <c r="A149" s="4"/>
      <c r="B149" s="5"/>
      <c r="C149" s="4"/>
      <c r="D149" s="4"/>
      <c r="E149" s="6"/>
      <c r="F149" s="4"/>
      <c r="G149" s="6"/>
      <c r="H149" s="6"/>
      <c r="I149" s="4"/>
      <c r="J149" s="5"/>
      <c r="K149" s="7"/>
      <c r="L149" s="8">
        <f>IF(OR(B149="",J149=""),"",INT(J149-B149))</f>
      </c>
      <c r="M149" s="8">
        <f>IF(OR(B149="",H149="解決",H149="取り下げ"),"",IF(TODAY()-B149&gt;=IF(G149="高",1,IF(G149="中",3,7)),"★"&amp;(TODAY()-B149)&amp;"日経過",""))</f>
      </c>
      <c r="N149" s="4"/>
    </row>
    <row r="150" spans="1:14" x14ac:dyDescent="0.25">
      <c r="A150" s="4"/>
      <c r="B150" s="5"/>
      <c r="C150" s="4"/>
      <c r="D150" s="4"/>
      <c r="E150" s="6"/>
      <c r="F150" s="4"/>
      <c r="G150" s="6"/>
      <c r="H150" s="6"/>
      <c r="I150" s="4"/>
      <c r="J150" s="5"/>
      <c r="K150" s="7"/>
      <c r="L150" s="8">
        <f>IF(OR(B150="",J150=""),"",INT(J150-B150))</f>
      </c>
      <c r="M150" s="8">
        <f>IF(OR(B150="",H150="解決",H150="取り下げ"),"",IF(TODAY()-B150&gt;=IF(G150="高",1,IF(G150="中",3,7)),"★"&amp;(TODAY()-B150)&amp;"日経過",""))</f>
      </c>
      <c r="N150" s="4"/>
    </row>
    <row r="151" spans="1:14" x14ac:dyDescent="0.25">
      <c r="A151" s="4"/>
      <c r="B151" s="5"/>
      <c r="C151" s="4"/>
      <c r="D151" s="4"/>
      <c r="E151" s="6"/>
      <c r="F151" s="4"/>
      <c r="G151" s="6"/>
      <c r="H151" s="6"/>
      <c r="I151" s="4"/>
      <c r="J151" s="5"/>
      <c r="K151" s="7"/>
      <c r="L151" s="8">
        <f>IF(OR(B151="",J151=""),"",INT(J151-B151))</f>
      </c>
      <c r="M151" s="8">
        <f>IF(OR(B151="",H151="解決",H151="取り下げ"),"",IF(TODAY()-B151&gt;=IF(G151="高",1,IF(G151="中",3,7)),"★"&amp;(TODAY()-B151)&amp;"日経過",""))</f>
      </c>
      <c r="N151" s="4"/>
    </row>
    <row r="152" spans="1:14" x14ac:dyDescent="0.25">
      <c r="A152" s="4"/>
      <c r="B152" s="5"/>
      <c r="C152" s="4"/>
      <c r="D152" s="4"/>
      <c r="E152" s="6"/>
      <c r="F152" s="4"/>
      <c r="G152" s="6"/>
      <c r="H152" s="6"/>
      <c r="I152" s="4"/>
      <c r="J152" s="5"/>
      <c r="K152" s="7"/>
      <c r="L152" s="8">
        <f>IF(OR(B152="",J152=""),"",INT(J152-B152))</f>
      </c>
      <c r="M152" s="8">
        <f>IF(OR(B152="",H152="解決",H152="取り下げ"),"",IF(TODAY()-B152&gt;=IF(G152="高",1,IF(G152="中",3,7)),"★"&amp;(TODAY()-B152)&amp;"日経過",""))</f>
      </c>
      <c r="N152" s="4"/>
    </row>
    <row r="153" spans="1:14" x14ac:dyDescent="0.25">
      <c r="A153" s="4"/>
      <c r="B153" s="5"/>
      <c r="C153" s="4"/>
      <c r="D153" s="4"/>
      <c r="E153" s="6"/>
      <c r="F153" s="4"/>
      <c r="G153" s="6"/>
      <c r="H153" s="6"/>
      <c r="I153" s="4"/>
      <c r="J153" s="5"/>
      <c r="K153" s="7"/>
      <c r="L153" s="8">
        <f>IF(OR(B153="",J153=""),"",INT(J153-B153))</f>
      </c>
      <c r="M153" s="8">
        <f>IF(OR(B153="",H153="解決",H153="取り下げ"),"",IF(TODAY()-B153&gt;=IF(G153="高",1,IF(G153="中",3,7)),"★"&amp;(TODAY()-B153)&amp;"日経過",""))</f>
      </c>
      <c r="N153" s="4"/>
    </row>
    <row r="154" spans="1:14" x14ac:dyDescent="0.25">
      <c r="A154" s="4"/>
      <c r="B154" s="5"/>
      <c r="C154" s="4"/>
      <c r="D154" s="4"/>
      <c r="E154" s="6"/>
      <c r="F154" s="4"/>
      <c r="G154" s="6"/>
      <c r="H154" s="6"/>
      <c r="I154" s="4"/>
      <c r="J154" s="5"/>
      <c r="K154" s="7"/>
      <c r="L154" s="8">
        <f>IF(OR(B154="",J154=""),"",INT(J154-B154))</f>
      </c>
      <c r="M154" s="8">
        <f>IF(OR(B154="",H154="解決",H154="取り下げ"),"",IF(TODAY()-B154&gt;=IF(G154="高",1,IF(G154="中",3,7)),"★"&amp;(TODAY()-B154)&amp;"日経過",""))</f>
      </c>
      <c r="N154" s="4"/>
    </row>
    <row r="155" spans="1:14" x14ac:dyDescent="0.25">
      <c r="A155" s="4"/>
      <c r="B155" s="5"/>
      <c r="C155" s="4"/>
      <c r="D155" s="4"/>
      <c r="E155" s="6"/>
      <c r="F155" s="4"/>
      <c r="G155" s="6"/>
      <c r="H155" s="6"/>
      <c r="I155" s="4"/>
      <c r="J155" s="5"/>
      <c r="K155" s="7"/>
      <c r="L155" s="8">
        <f>IF(OR(B155="",J155=""),"",INT(J155-B155))</f>
      </c>
      <c r="M155" s="8">
        <f>IF(OR(B155="",H155="解決",H155="取り下げ"),"",IF(TODAY()-B155&gt;=IF(G155="高",1,IF(G155="中",3,7)),"★"&amp;(TODAY()-B155)&amp;"日経過",""))</f>
      </c>
      <c r="N155" s="4"/>
    </row>
    <row r="156" spans="1:14" x14ac:dyDescent="0.25">
      <c r="A156" s="4"/>
      <c r="B156" s="5"/>
      <c r="C156" s="4"/>
      <c r="D156" s="4"/>
      <c r="E156" s="6"/>
      <c r="F156" s="4"/>
      <c r="G156" s="6"/>
      <c r="H156" s="6"/>
      <c r="I156" s="4"/>
      <c r="J156" s="5"/>
      <c r="K156" s="7"/>
      <c r="L156" s="8">
        <f>IF(OR(B156="",J156=""),"",INT(J156-B156))</f>
      </c>
      <c r="M156" s="8">
        <f>IF(OR(B156="",H156="解決",H156="取り下げ"),"",IF(TODAY()-B156&gt;=IF(G156="高",1,IF(G156="中",3,7)),"★"&amp;(TODAY()-B156)&amp;"日経過",""))</f>
      </c>
      <c r="N156" s="4"/>
    </row>
    <row r="157" spans="1:14" x14ac:dyDescent="0.25">
      <c r="A157" s="4"/>
      <c r="B157" s="5"/>
      <c r="C157" s="4"/>
      <c r="D157" s="4"/>
      <c r="E157" s="6"/>
      <c r="F157" s="4"/>
      <c r="G157" s="6"/>
      <c r="H157" s="6"/>
      <c r="I157" s="4"/>
      <c r="J157" s="5"/>
      <c r="K157" s="7"/>
      <c r="L157" s="8">
        <f>IF(OR(B157="",J157=""),"",INT(J157-B157))</f>
      </c>
      <c r="M157" s="8">
        <f>IF(OR(B157="",H157="解決",H157="取り下げ"),"",IF(TODAY()-B157&gt;=IF(G157="高",1,IF(G157="中",3,7)),"★"&amp;(TODAY()-B157)&amp;"日経過",""))</f>
      </c>
      <c r="N157" s="4"/>
    </row>
    <row r="158" spans="1:14" x14ac:dyDescent="0.25">
      <c r="A158" s="4"/>
      <c r="B158" s="5"/>
      <c r="C158" s="4"/>
      <c r="D158" s="4"/>
      <c r="E158" s="6"/>
      <c r="F158" s="4"/>
      <c r="G158" s="6"/>
      <c r="H158" s="6"/>
      <c r="I158" s="4"/>
      <c r="J158" s="5"/>
      <c r="K158" s="7"/>
      <c r="L158" s="8">
        <f>IF(OR(B158="",J158=""),"",INT(J158-B158))</f>
      </c>
      <c r="M158" s="8">
        <f>IF(OR(B158="",H158="解決",H158="取り下げ"),"",IF(TODAY()-B158&gt;=IF(G158="高",1,IF(G158="中",3,7)),"★"&amp;(TODAY()-B158)&amp;"日経過",""))</f>
      </c>
      <c r="N158" s="4"/>
    </row>
    <row r="159" spans="1:14" x14ac:dyDescent="0.25">
      <c r="A159" s="4"/>
      <c r="B159" s="5"/>
      <c r="C159" s="4"/>
      <c r="D159" s="4"/>
      <c r="E159" s="6"/>
      <c r="F159" s="4"/>
      <c r="G159" s="6"/>
      <c r="H159" s="6"/>
      <c r="I159" s="4"/>
      <c r="J159" s="5"/>
      <c r="K159" s="7"/>
      <c r="L159" s="8">
        <f>IF(OR(B159="",J159=""),"",INT(J159-B159))</f>
      </c>
      <c r="M159" s="8">
        <f>IF(OR(B159="",H159="解決",H159="取り下げ"),"",IF(TODAY()-B159&gt;=IF(G159="高",1,IF(G159="中",3,7)),"★"&amp;(TODAY()-B159)&amp;"日経過",""))</f>
      </c>
      <c r="N159" s="4"/>
    </row>
    <row r="160" spans="1:14" x14ac:dyDescent="0.25">
      <c r="A160" s="4"/>
      <c r="B160" s="5"/>
      <c r="C160" s="4"/>
      <c r="D160" s="4"/>
      <c r="E160" s="6"/>
      <c r="F160" s="4"/>
      <c r="G160" s="6"/>
      <c r="H160" s="6"/>
      <c r="I160" s="4"/>
      <c r="J160" s="5"/>
      <c r="K160" s="7"/>
      <c r="L160" s="8">
        <f>IF(OR(B160="",J160=""),"",INT(J160-B160))</f>
      </c>
      <c r="M160" s="8">
        <f>IF(OR(B160="",H160="解決",H160="取り下げ"),"",IF(TODAY()-B160&gt;=IF(G160="高",1,IF(G160="中",3,7)),"★"&amp;(TODAY()-B160)&amp;"日経過",""))</f>
      </c>
      <c r="N160" s="4"/>
    </row>
    <row r="161" spans="1:14" x14ac:dyDescent="0.25">
      <c r="A161" s="4"/>
      <c r="B161" s="5"/>
      <c r="C161" s="4"/>
      <c r="D161" s="4"/>
      <c r="E161" s="6"/>
      <c r="F161" s="4"/>
      <c r="G161" s="6"/>
      <c r="H161" s="6"/>
      <c r="I161" s="4"/>
      <c r="J161" s="5"/>
      <c r="K161" s="7"/>
      <c r="L161" s="8">
        <f>IF(OR(B161="",J161=""),"",INT(J161-B161))</f>
      </c>
      <c r="M161" s="8">
        <f>IF(OR(B161="",H161="解決",H161="取り下げ"),"",IF(TODAY()-B161&gt;=IF(G161="高",1,IF(G161="中",3,7)),"★"&amp;(TODAY()-B161)&amp;"日経過",""))</f>
      </c>
      <c r="N161" s="4"/>
    </row>
    <row r="162" spans="1:14" x14ac:dyDescent="0.25">
      <c r="A162" s="4"/>
      <c r="B162" s="5"/>
      <c r="C162" s="4"/>
      <c r="D162" s="4"/>
      <c r="E162" s="6"/>
      <c r="F162" s="4"/>
      <c r="G162" s="6"/>
      <c r="H162" s="6"/>
      <c r="I162" s="4"/>
      <c r="J162" s="5"/>
      <c r="K162" s="7"/>
      <c r="L162" s="8">
        <f>IF(OR(B162="",J162=""),"",INT(J162-B162))</f>
      </c>
      <c r="M162" s="8">
        <f>IF(OR(B162="",H162="解決",H162="取り下げ"),"",IF(TODAY()-B162&gt;=IF(G162="高",1,IF(G162="中",3,7)),"★"&amp;(TODAY()-B162)&amp;"日経過",""))</f>
      </c>
      <c r="N162" s="4"/>
    </row>
    <row r="163" spans="1:14" x14ac:dyDescent="0.25">
      <c r="A163" s="4"/>
      <c r="B163" s="5"/>
      <c r="C163" s="4"/>
      <c r="D163" s="4"/>
      <c r="E163" s="6"/>
      <c r="F163" s="4"/>
      <c r="G163" s="6"/>
      <c r="H163" s="6"/>
      <c r="I163" s="4"/>
      <c r="J163" s="5"/>
      <c r="K163" s="7"/>
      <c r="L163" s="8">
        <f>IF(OR(B163="",J163=""),"",INT(J163-B163))</f>
      </c>
      <c r="M163" s="8">
        <f>IF(OR(B163="",H163="解決",H163="取り下げ"),"",IF(TODAY()-B163&gt;=IF(G163="高",1,IF(G163="中",3,7)),"★"&amp;(TODAY()-B163)&amp;"日経過",""))</f>
      </c>
      <c r="N163" s="4"/>
    </row>
    <row r="164" spans="1:14" x14ac:dyDescent="0.25">
      <c r="A164" s="4"/>
      <c r="B164" s="5"/>
      <c r="C164" s="4"/>
      <c r="D164" s="4"/>
      <c r="E164" s="6"/>
      <c r="F164" s="4"/>
      <c r="G164" s="6"/>
      <c r="H164" s="6"/>
      <c r="I164" s="4"/>
      <c r="J164" s="5"/>
      <c r="K164" s="7"/>
      <c r="L164" s="8">
        <f>IF(OR(B164="",J164=""),"",INT(J164-B164))</f>
      </c>
      <c r="M164" s="8">
        <f>IF(OR(B164="",H164="解決",H164="取り下げ"),"",IF(TODAY()-B164&gt;=IF(G164="高",1,IF(G164="中",3,7)),"★"&amp;(TODAY()-B164)&amp;"日経過",""))</f>
      </c>
      <c r="N164" s="4"/>
    </row>
    <row r="165" spans="1:14" x14ac:dyDescent="0.25">
      <c r="A165" s="4"/>
      <c r="B165" s="5"/>
      <c r="C165" s="4"/>
      <c r="D165" s="4"/>
      <c r="E165" s="6"/>
      <c r="F165" s="4"/>
      <c r="G165" s="6"/>
      <c r="H165" s="6"/>
      <c r="I165" s="4"/>
      <c r="J165" s="5"/>
      <c r="K165" s="7"/>
      <c r="L165" s="8">
        <f>IF(OR(B165="",J165=""),"",INT(J165-B165))</f>
      </c>
      <c r="M165" s="8">
        <f>IF(OR(B165="",H165="解決",H165="取り下げ"),"",IF(TODAY()-B165&gt;=IF(G165="高",1,IF(G165="中",3,7)),"★"&amp;(TODAY()-B165)&amp;"日経過",""))</f>
      </c>
      <c r="N165" s="4"/>
    </row>
    <row r="166" spans="1:14" x14ac:dyDescent="0.25">
      <c r="A166" s="4"/>
      <c r="B166" s="5"/>
      <c r="C166" s="4"/>
      <c r="D166" s="4"/>
      <c r="E166" s="6"/>
      <c r="F166" s="4"/>
      <c r="G166" s="6"/>
      <c r="H166" s="6"/>
      <c r="I166" s="4"/>
      <c r="J166" s="5"/>
      <c r="K166" s="7"/>
      <c r="L166" s="8">
        <f>IF(OR(B166="",J166=""),"",INT(J166-B166))</f>
      </c>
      <c r="M166" s="8">
        <f>IF(OR(B166="",H166="解決",H166="取り下げ"),"",IF(TODAY()-B166&gt;=IF(G166="高",1,IF(G166="中",3,7)),"★"&amp;(TODAY()-B166)&amp;"日経過",""))</f>
      </c>
      <c r="N166" s="4"/>
    </row>
    <row r="167" spans="1:14" x14ac:dyDescent="0.25">
      <c r="A167" s="4"/>
      <c r="B167" s="5"/>
      <c r="C167" s="4"/>
      <c r="D167" s="4"/>
      <c r="E167" s="6"/>
      <c r="F167" s="4"/>
      <c r="G167" s="6"/>
      <c r="H167" s="6"/>
      <c r="I167" s="4"/>
      <c r="J167" s="5"/>
      <c r="K167" s="7"/>
      <c r="L167" s="8">
        <f>IF(OR(B167="",J167=""),"",INT(J167-B167))</f>
      </c>
      <c r="M167" s="8">
        <f>IF(OR(B167="",H167="解決",H167="取り下げ"),"",IF(TODAY()-B167&gt;=IF(G167="高",1,IF(G167="中",3,7)),"★"&amp;(TODAY()-B167)&amp;"日経過",""))</f>
      </c>
      <c r="N167" s="4"/>
    </row>
    <row r="168" spans="1:14" x14ac:dyDescent="0.25">
      <c r="A168" s="4"/>
      <c r="B168" s="5"/>
      <c r="C168" s="4"/>
      <c r="D168" s="4"/>
      <c r="E168" s="6"/>
      <c r="F168" s="4"/>
      <c r="G168" s="6"/>
      <c r="H168" s="6"/>
      <c r="I168" s="4"/>
      <c r="J168" s="5"/>
      <c r="K168" s="7"/>
      <c r="L168" s="8">
        <f>IF(OR(B168="",J168=""),"",INT(J168-B168))</f>
      </c>
      <c r="M168" s="8">
        <f>IF(OR(B168="",H168="解決",H168="取り下げ"),"",IF(TODAY()-B168&gt;=IF(G168="高",1,IF(G168="中",3,7)),"★"&amp;(TODAY()-B168)&amp;"日経過",""))</f>
      </c>
      <c r="N168" s="4"/>
    </row>
    <row r="169" spans="1:14" x14ac:dyDescent="0.25">
      <c r="A169" s="4"/>
      <c r="B169" s="5"/>
      <c r="C169" s="4"/>
      <c r="D169" s="4"/>
      <c r="E169" s="6"/>
      <c r="F169" s="4"/>
      <c r="G169" s="6"/>
      <c r="H169" s="6"/>
      <c r="I169" s="4"/>
      <c r="J169" s="5"/>
      <c r="K169" s="7"/>
      <c r="L169" s="8">
        <f>IF(OR(B169="",J169=""),"",INT(J169-B169))</f>
      </c>
      <c r="M169" s="8">
        <f>IF(OR(B169="",H169="解決",H169="取り下げ"),"",IF(TODAY()-B169&gt;=IF(G169="高",1,IF(G169="中",3,7)),"★"&amp;(TODAY()-B169)&amp;"日経過",""))</f>
      </c>
      <c r="N169" s="4"/>
    </row>
    <row r="170" spans="1:14" x14ac:dyDescent="0.25">
      <c r="A170" s="4"/>
      <c r="B170" s="5"/>
      <c r="C170" s="4"/>
      <c r="D170" s="4"/>
      <c r="E170" s="6"/>
      <c r="F170" s="4"/>
      <c r="G170" s="6"/>
      <c r="H170" s="6"/>
      <c r="I170" s="4"/>
      <c r="J170" s="5"/>
      <c r="K170" s="7"/>
      <c r="L170" s="8">
        <f>IF(OR(B170="",J170=""),"",INT(J170-B170))</f>
      </c>
      <c r="M170" s="8">
        <f>IF(OR(B170="",H170="解決",H170="取り下げ"),"",IF(TODAY()-B170&gt;=IF(G170="高",1,IF(G170="中",3,7)),"★"&amp;(TODAY()-B170)&amp;"日経過",""))</f>
      </c>
      <c r="N170" s="4"/>
    </row>
    <row r="171" spans="1:14" x14ac:dyDescent="0.25">
      <c r="A171" s="4"/>
      <c r="B171" s="5"/>
      <c r="C171" s="4"/>
      <c r="D171" s="4"/>
      <c r="E171" s="6"/>
      <c r="F171" s="4"/>
      <c r="G171" s="6"/>
      <c r="H171" s="6"/>
      <c r="I171" s="4"/>
      <c r="J171" s="5"/>
      <c r="K171" s="7"/>
      <c r="L171" s="8">
        <f>IF(OR(B171="",J171=""),"",INT(J171-B171))</f>
      </c>
      <c r="M171" s="8">
        <f>IF(OR(B171="",H171="解決",H171="取り下げ"),"",IF(TODAY()-B171&gt;=IF(G171="高",1,IF(G171="中",3,7)),"★"&amp;(TODAY()-B171)&amp;"日経過",""))</f>
      </c>
      <c r="N171" s="4"/>
    </row>
    <row r="172" spans="1:14" x14ac:dyDescent="0.25">
      <c r="A172" s="4"/>
      <c r="B172" s="5"/>
      <c r="C172" s="4"/>
      <c r="D172" s="4"/>
      <c r="E172" s="6"/>
      <c r="F172" s="4"/>
      <c r="G172" s="6"/>
      <c r="H172" s="6"/>
      <c r="I172" s="4"/>
      <c r="J172" s="5"/>
      <c r="K172" s="7"/>
      <c r="L172" s="8">
        <f>IF(OR(B172="",J172=""),"",INT(J172-B172))</f>
      </c>
      <c r="M172" s="8">
        <f>IF(OR(B172="",H172="解決",H172="取り下げ"),"",IF(TODAY()-B172&gt;=IF(G172="高",1,IF(G172="中",3,7)),"★"&amp;(TODAY()-B172)&amp;"日経過",""))</f>
      </c>
      <c r="N172" s="4"/>
    </row>
    <row r="173" spans="1:14" x14ac:dyDescent="0.25">
      <c r="A173" s="4"/>
      <c r="B173" s="5"/>
      <c r="C173" s="4"/>
      <c r="D173" s="4"/>
      <c r="E173" s="6"/>
      <c r="F173" s="4"/>
      <c r="G173" s="6"/>
      <c r="H173" s="6"/>
      <c r="I173" s="4"/>
      <c r="J173" s="5"/>
      <c r="K173" s="7"/>
      <c r="L173" s="8">
        <f>IF(OR(B173="",J173=""),"",INT(J173-B173))</f>
      </c>
      <c r="M173" s="8">
        <f>IF(OR(B173="",H173="解決",H173="取り下げ"),"",IF(TODAY()-B173&gt;=IF(G173="高",1,IF(G173="中",3,7)),"★"&amp;(TODAY()-B173)&amp;"日経過",""))</f>
      </c>
      <c r="N173" s="4"/>
    </row>
    <row r="174" spans="1:14" x14ac:dyDescent="0.25">
      <c r="A174" s="4"/>
      <c r="B174" s="5"/>
      <c r="C174" s="4"/>
      <c r="D174" s="4"/>
      <c r="E174" s="6"/>
      <c r="F174" s="4"/>
      <c r="G174" s="6"/>
      <c r="H174" s="6"/>
      <c r="I174" s="4"/>
      <c r="J174" s="5"/>
      <c r="K174" s="7"/>
      <c r="L174" s="8">
        <f>IF(OR(B174="",J174=""),"",INT(J174-B174))</f>
      </c>
      <c r="M174" s="8">
        <f>IF(OR(B174="",H174="解決",H174="取り下げ"),"",IF(TODAY()-B174&gt;=IF(G174="高",1,IF(G174="中",3,7)),"★"&amp;(TODAY()-B174)&amp;"日経過",""))</f>
      </c>
      <c r="N174" s="4"/>
    </row>
    <row r="175" spans="1:14" x14ac:dyDescent="0.25">
      <c r="A175" s="4"/>
      <c r="B175" s="5"/>
      <c r="C175" s="4"/>
      <c r="D175" s="4"/>
      <c r="E175" s="6"/>
      <c r="F175" s="4"/>
      <c r="G175" s="6"/>
      <c r="H175" s="6"/>
      <c r="I175" s="4"/>
      <c r="J175" s="5"/>
      <c r="K175" s="7"/>
      <c r="L175" s="8">
        <f>IF(OR(B175="",J175=""),"",INT(J175-B175))</f>
      </c>
      <c r="M175" s="8">
        <f>IF(OR(B175="",H175="解決",H175="取り下げ"),"",IF(TODAY()-B175&gt;=IF(G175="高",1,IF(G175="中",3,7)),"★"&amp;(TODAY()-B175)&amp;"日経過",""))</f>
      </c>
      <c r="N175" s="4"/>
    </row>
    <row r="176" spans="1:14" x14ac:dyDescent="0.25">
      <c r="A176" s="4"/>
      <c r="B176" s="5"/>
      <c r="C176" s="4"/>
      <c r="D176" s="4"/>
      <c r="E176" s="6"/>
      <c r="F176" s="4"/>
      <c r="G176" s="6"/>
      <c r="H176" s="6"/>
      <c r="I176" s="4"/>
      <c r="J176" s="5"/>
      <c r="K176" s="7"/>
      <c r="L176" s="8">
        <f>IF(OR(B176="",J176=""),"",INT(J176-B176))</f>
      </c>
      <c r="M176" s="8">
        <f>IF(OR(B176="",H176="解決",H176="取り下げ"),"",IF(TODAY()-B176&gt;=IF(G176="高",1,IF(G176="中",3,7)),"★"&amp;(TODAY()-B176)&amp;"日経過",""))</f>
      </c>
      <c r="N176" s="4"/>
    </row>
    <row r="177" spans="1:14" x14ac:dyDescent="0.25">
      <c r="A177" s="4"/>
      <c r="B177" s="5"/>
      <c r="C177" s="4"/>
      <c r="D177" s="4"/>
      <c r="E177" s="6"/>
      <c r="F177" s="4"/>
      <c r="G177" s="6"/>
      <c r="H177" s="6"/>
      <c r="I177" s="4"/>
      <c r="J177" s="5"/>
      <c r="K177" s="7"/>
      <c r="L177" s="8">
        <f>IF(OR(B177="",J177=""),"",INT(J177-B177))</f>
      </c>
      <c r="M177" s="8">
        <f>IF(OR(B177="",H177="解決",H177="取り下げ"),"",IF(TODAY()-B177&gt;=IF(G177="高",1,IF(G177="中",3,7)),"★"&amp;(TODAY()-B177)&amp;"日経過",""))</f>
      </c>
      <c r="N177" s="4"/>
    </row>
    <row r="178" spans="1:14" x14ac:dyDescent="0.25">
      <c r="A178" s="4"/>
      <c r="B178" s="5"/>
      <c r="C178" s="4"/>
      <c r="D178" s="4"/>
      <c r="E178" s="6"/>
      <c r="F178" s="4"/>
      <c r="G178" s="6"/>
      <c r="H178" s="6"/>
      <c r="I178" s="4"/>
      <c r="J178" s="5"/>
      <c r="K178" s="7"/>
      <c r="L178" s="8">
        <f>IF(OR(B178="",J178=""),"",INT(J178-B178))</f>
      </c>
      <c r="M178" s="8">
        <f>IF(OR(B178="",H178="解決",H178="取り下げ"),"",IF(TODAY()-B178&gt;=IF(G178="高",1,IF(G178="中",3,7)),"★"&amp;(TODAY()-B178)&amp;"日経過",""))</f>
      </c>
      <c r="N178" s="4"/>
    </row>
    <row r="179" spans="1:14" x14ac:dyDescent="0.25">
      <c r="A179" s="4"/>
      <c r="B179" s="5"/>
      <c r="C179" s="4"/>
      <c r="D179" s="4"/>
      <c r="E179" s="6"/>
      <c r="F179" s="4"/>
      <c r="G179" s="6"/>
      <c r="H179" s="6"/>
      <c r="I179" s="4"/>
      <c r="J179" s="5"/>
      <c r="K179" s="7"/>
      <c r="L179" s="8">
        <f>IF(OR(B179="",J179=""),"",INT(J179-B179))</f>
      </c>
      <c r="M179" s="8">
        <f>IF(OR(B179="",H179="解決",H179="取り下げ"),"",IF(TODAY()-B179&gt;=IF(G179="高",1,IF(G179="中",3,7)),"★"&amp;(TODAY()-B179)&amp;"日経過",""))</f>
      </c>
      <c r="N179" s="4"/>
    </row>
    <row r="180" spans="1:14" x14ac:dyDescent="0.25">
      <c r="A180" s="4"/>
      <c r="B180" s="5"/>
      <c r="C180" s="4"/>
      <c r="D180" s="4"/>
      <c r="E180" s="6"/>
      <c r="F180" s="4"/>
      <c r="G180" s="6"/>
      <c r="H180" s="6"/>
      <c r="I180" s="4"/>
      <c r="J180" s="5"/>
      <c r="K180" s="7"/>
      <c r="L180" s="8">
        <f>IF(OR(B180="",J180=""),"",INT(J180-B180))</f>
      </c>
      <c r="M180" s="8">
        <f>IF(OR(B180="",H180="解決",H180="取り下げ"),"",IF(TODAY()-B180&gt;=IF(G180="高",1,IF(G180="中",3,7)),"★"&amp;(TODAY()-B180)&amp;"日経過",""))</f>
      </c>
      <c r="N180" s="4"/>
    </row>
    <row r="181" spans="1:14" x14ac:dyDescent="0.25">
      <c r="A181" s="4"/>
      <c r="B181" s="5"/>
      <c r="C181" s="4"/>
      <c r="D181" s="4"/>
      <c r="E181" s="6"/>
      <c r="F181" s="4"/>
      <c r="G181" s="6"/>
      <c r="H181" s="6"/>
      <c r="I181" s="4"/>
      <c r="J181" s="5"/>
      <c r="K181" s="7"/>
      <c r="L181" s="8">
        <f>IF(OR(B181="",J181=""),"",INT(J181-B181))</f>
      </c>
      <c r="M181" s="8">
        <f>IF(OR(B181="",H181="解決",H181="取り下げ"),"",IF(TODAY()-B181&gt;=IF(G181="高",1,IF(G181="中",3,7)),"★"&amp;(TODAY()-B181)&amp;"日経過",""))</f>
      </c>
      <c r="N181" s="4"/>
    </row>
    <row r="182" spans="1:14" x14ac:dyDescent="0.25">
      <c r="A182" s="4"/>
      <c r="B182" s="5"/>
      <c r="C182" s="4"/>
      <c r="D182" s="4"/>
      <c r="E182" s="6"/>
      <c r="F182" s="4"/>
      <c r="G182" s="6"/>
      <c r="H182" s="6"/>
      <c r="I182" s="4"/>
      <c r="J182" s="5"/>
      <c r="K182" s="7"/>
      <c r="L182" s="8">
        <f>IF(OR(B182="",J182=""),"",INT(J182-B182))</f>
      </c>
      <c r="M182" s="8">
        <f>IF(OR(B182="",H182="解決",H182="取り下げ"),"",IF(TODAY()-B182&gt;=IF(G182="高",1,IF(G182="中",3,7)),"★"&amp;(TODAY()-B182)&amp;"日経過",""))</f>
      </c>
      <c r="N182" s="4"/>
    </row>
    <row r="183" spans="1:14" x14ac:dyDescent="0.25">
      <c r="A183" s="4"/>
      <c r="B183" s="5"/>
      <c r="C183" s="4"/>
      <c r="D183" s="4"/>
      <c r="E183" s="6"/>
      <c r="F183" s="4"/>
      <c r="G183" s="6"/>
      <c r="H183" s="6"/>
      <c r="I183" s="4"/>
      <c r="J183" s="5"/>
      <c r="K183" s="7"/>
      <c r="L183" s="8">
        <f>IF(OR(B183="",J183=""),"",INT(J183-B183))</f>
      </c>
      <c r="M183" s="8">
        <f>IF(OR(B183="",H183="解決",H183="取り下げ"),"",IF(TODAY()-B183&gt;=IF(G183="高",1,IF(G183="中",3,7)),"★"&amp;(TODAY()-B183)&amp;"日経過",""))</f>
      </c>
      <c r="N183" s="4"/>
    </row>
    <row r="184" spans="1:14" x14ac:dyDescent="0.25">
      <c r="A184" s="4"/>
      <c r="B184" s="5"/>
      <c r="C184" s="4"/>
      <c r="D184" s="4"/>
      <c r="E184" s="6"/>
      <c r="F184" s="4"/>
      <c r="G184" s="6"/>
      <c r="H184" s="6"/>
      <c r="I184" s="4"/>
      <c r="J184" s="5"/>
      <c r="K184" s="7"/>
      <c r="L184" s="8">
        <f>IF(OR(B184="",J184=""),"",INT(J184-B184))</f>
      </c>
      <c r="M184" s="8">
        <f>IF(OR(B184="",H184="解決",H184="取り下げ"),"",IF(TODAY()-B184&gt;=IF(G184="高",1,IF(G184="中",3,7)),"★"&amp;(TODAY()-B184)&amp;"日経過",""))</f>
      </c>
      <c r="N184" s="4"/>
    </row>
    <row r="185" spans="1:14" x14ac:dyDescent="0.25">
      <c r="A185" s="4"/>
      <c r="B185" s="5"/>
      <c r="C185" s="4"/>
      <c r="D185" s="4"/>
      <c r="E185" s="6"/>
      <c r="F185" s="4"/>
      <c r="G185" s="6"/>
      <c r="H185" s="6"/>
      <c r="I185" s="4"/>
      <c r="J185" s="5"/>
      <c r="K185" s="7"/>
      <c r="L185" s="8">
        <f>IF(OR(B185="",J185=""),"",INT(J185-B185))</f>
      </c>
      <c r="M185" s="8">
        <f>IF(OR(B185="",H185="解決",H185="取り下げ"),"",IF(TODAY()-B185&gt;=IF(G185="高",1,IF(G185="中",3,7)),"★"&amp;(TODAY()-B185)&amp;"日経過",""))</f>
      </c>
      <c r="N185" s="4"/>
    </row>
    <row r="186" spans="1:14" x14ac:dyDescent="0.25">
      <c r="A186" s="4"/>
      <c r="B186" s="5"/>
      <c r="C186" s="4"/>
      <c r="D186" s="4"/>
      <c r="E186" s="6"/>
      <c r="F186" s="4"/>
      <c r="G186" s="6"/>
      <c r="H186" s="6"/>
      <c r="I186" s="4"/>
      <c r="J186" s="5"/>
      <c r="K186" s="7"/>
      <c r="L186" s="8">
        <f>IF(OR(B186="",J186=""),"",INT(J186-B186))</f>
      </c>
      <c r="M186" s="8">
        <f>IF(OR(B186="",H186="解決",H186="取り下げ"),"",IF(TODAY()-B186&gt;=IF(G186="高",1,IF(G186="中",3,7)),"★"&amp;(TODAY()-B186)&amp;"日経過",""))</f>
      </c>
      <c r="N186" s="4"/>
    </row>
    <row r="187" spans="1:14" x14ac:dyDescent="0.25">
      <c r="A187" s="4"/>
      <c r="B187" s="5"/>
      <c r="C187" s="4"/>
      <c r="D187" s="4"/>
      <c r="E187" s="6"/>
      <c r="F187" s="4"/>
      <c r="G187" s="6"/>
      <c r="H187" s="6"/>
      <c r="I187" s="4"/>
      <c r="J187" s="5"/>
      <c r="K187" s="7"/>
      <c r="L187" s="8">
        <f>IF(OR(B187="",J187=""),"",INT(J187-B187))</f>
      </c>
      <c r="M187" s="8">
        <f>IF(OR(B187="",H187="解決",H187="取り下げ"),"",IF(TODAY()-B187&gt;=IF(G187="高",1,IF(G187="中",3,7)),"★"&amp;(TODAY()-B187)&amp;"日経過",""))</f>
      </c>
      <c r="N187" s="4"/>
    </row>
    <row r="188" spans="1:14" x14ac:dyDescent="0.25">
      <c r="A188" s="4"/>
      <c r="B188" s="5"/>
      <c r="C188" s="4"/>
      <c r="D188" s="4"/>
      <c r="E188" s="6"/>
      <c r="F188" s="4"/>
      <c r="G188" s="6"/>
      <c r="H188" s="6"/>
      <c r="I188" s="4"/>
      <c r="J188" s="5"/>
      <c r="K188" s="7"/>
      <c r="L188" s="8">
        <f>IF(OR(B188="",J188=""),"",INT(J188-B188))</f>
      </c>
      <c r="M188" s="8">
        <f>IF(OR(B188="",H188="解決",H188="取り下げ"),"",IF(TODAY()-B188&gt;=IF(G188="高",1,IF(G188="中",3,7)),"★"&amp;(TODAY()-B188)&amp;"日経過",""))</f>
      </c>
      <c r="N188" s="4"/>
    </row>
    <row r="189" spans="1:14" x14ac:dyDescent="0.25">
      <c r="A189" s="4"/>
      <c r="B189" s="5"/>
      <c r="C189" s="4"/>
      <c r="D189" s="4"/>
      <c r="E189" s="6"/>
      <c r="F189" s="4"/>
      <c r="G189" s="6"/>
      <c r="H189" s="6"/>
      <c r="I189" s="4"/>
      <c r="J189" s="5"/>
      <c r="K189" s="7"/>
      <c r="L189" s="8">
        <f>IF(OR(B189="",J189=""),"",INT(J189-B189))</f>
      </c>
      <c r="M189" s="8">
        <f>IF(OR(B189="",H189="解決",H189="取り下げ"),"",IF(TODAY()-B189&gt;=IF(G189="高",1,IF(G189="中",3,7)),"★"&amp;(TODAY()-B189)&amp;"日経過",""))</f>
      </c>
      <c r="N189" s="4"/>
    </row>
    <row r="190" spans="1:14" x14ac:dyDescent="0.25">
      <c r="A190" s="4"/>
      <c r="B190" s="5"/>
      <c r="C190" s="4"/>
      <c r="D190" s="4"/>
      <c r="E190" s="6"/>
      <c r="F190" s="4"/>
      <c r="G190" s="6"/>
      <c r="H190" s="6"/>
      <c r="I190" s="4"/>
      <c r="J190" s="5"/>
      <c r="K190" s="7"/>
      <c r="L190" s="8">
        <f>IF(OR(B190="",J190=""),"",INT(J190-B190))</f>
      </c>
      <c r="M190" s="8">
        <f>IF(OR(B190="",H190="解決",H190="取り下げ"),"",IF(TODAY()-B190&gt;=IF(G190="高",1,IF(G190="中",3,7)),"★"&amp;(TODAY()-B190)&amp;"日経過",""))</f>
      </c>
      <c r="N190" s="4"/>
    </row>
    <row r="191" spans="1:14" x14ac:dyDescent="0.25">
      <c r="A191" s="4"/>
      <c r="B191" s="5"/>
      <c r="C191" s="4"/>
      <c r="D191" s="4"/>
      <c r="E191" s="6"/>
      <c r="F191" s="4"/>
      <c r="G191" s="6"/>
      <c r="H191" s="6"/>
      <c r="I191" s="4"/>
      <c r="J191" s="5"/>
      <c r="K191" s="7"/>
      <c r="L191" s="8">
        <f>IF(OR(B191="",J191=""),"",INT(J191-B191))</f>
      </c>
      <c r="M191" s="8">
        <f>IF(OR(B191="",H191="解決",H191="取り下げ"),"",IF(TODAY()-B191&gt;=IF(G191="高",1,IF(G191="中",3,7)),"★"&amp;(TODAY()-B191)&amp;"日経過",""))</f>
      </c>
      <c r="N191" s="4"/>
    </row>
    <row r="192" spans="1:14" x14ac:dyDescent="0.25">
      <c r="A192" s="4"/>
      <c r="B192" s="5"/>
      <c r="C192" s="4"/>
      <c r="D192" s="4"/>
      <c r="E192" s="6"/>
      <c r="F192" s="4"/>
      <c r="G192" s="6"/>
      <c r="H192" s="6"/>
      <c r="I192" s="4"/>
      <c r="J192" s="5"/>
      <c r="K192" s="7"/>
      <c r="L192" s="8">
        <f>IF(OR(B192="",J192=""),"",INT(J192-B192))</f>
      </c>
      <c r="M192" s="8">
        <f>IF(OR(B192="",H192="解決",H192="取り下げ"),"",IF(TODAY()-B192&gt;=IF(G192="高",1,IF(G192="中",3,7)),"★"&amp;(TODAY()-B192)&amp;"日経過",""))</f>
      </c>
      <c r="N192" s="4"/>
    </row>
    <row r="193" spans="1:14" x14ac:dyDescent="0.25">
      <c r="A193" s="4"/>
      <c r="B193" s="5"/>
      <c r="C193" s="4"/>
      <c r="D193" s="4"/>
      <c r="E193" s="6"/>
      <c r="F193" s="4"/>
      <c r="G193" s="6"/>
      <c r="H193" s="6"/>
      <c r="I193" s="4"/>
      <c r="J193" s="5"/>
      <c r="K193" s="7"/>
      <c r="L193" s="8">
        <f>IF(OR(B193="",J193=""),"",INT(J193-B193))</f>
      </c>
      <c r="M193" s="8">
        <f>IF(OR(B193="",H193="解決",H193="取り下げ"),"",IF(TODAY()-B193&gt;=IF(G193="高",1,IF(G193="中",3,7)),"★"&amp;(TODAY()-B193)&amp;"日経過",""))</f>
      </c>
      <c r="N193" s="4"/>
    </row>
    <row r="194" spans="1:14" x14ac:dyDescent="0.25">
      <c r="A194" s="4"/>
      <c r="B194" s="5"/>
      <c r="C194" s="4"/>
      <c r="D194" s="4"/>
      <c r="E194" s="6"/>
      <c r="F194" s="4"/>
      <c r="G194" s="6"/>
      <c r="H194" s="6"/>
      <c r="I194" s="4"/>
      <c r="J194" s="5"/>
      <c r="K194" s="7"/>
      <c r="L194" s="8">
        <f>IF(OR(B194="",J194=""),"",INT(J194-B194))</f>
      </c>
      <c r="M194" s="8">
        <f>IF(OR(B194="",H194="解決",H194="取り下げ"),"",IF(TODAY()-B194&gt;=IF(G194="高",1,IF(G194="中",3,7)),"★"&amp;(TODAY()-B194)&amp;"日経過",""))</f>
      </c>
      <c r="N194" s="4"/>
    </row>
    <row r="195" spans="1:14" x14ac:dyDescent="0.25">
      <c r="A195" s="4"/>
      <c r="B195" s="5"/>
      <c r="C195" s="4"/>
      <c r="D195" s="4"/>
      <c r="E195" s="6"/>
      <c r="F195" s="4"/>
      <c r="G195" s="6"/>
      <c r="H195" s="6"/>
      <c r="I195" s="4"/>
      <c r="J195" s="5"/>
      <c r="K195" s="7"/>
      <c r="L195" s="8">
        <f>IF(OR(B195="",J195=""),"",INT(J195-B195))</f>
      </c>
      <c r="M195" s="8">
        <f>IF(OR(B195="",H195="解決",H195="取り下げ"),"",IF(TODAY()-B195&gt;=IF(G195="高",1,IF(G195="中",3,7)),"★"&amp;(TODAY()-B195)&amp;"日経過",""))</f>
      </c>
      <c r="N195" s="4"/>
    </row>
    <row r="196" spans="1:14" x14ac:dyDescent="0.25">
      <c r="A196" s="4"/>
      <c r="B196" s="5"/>
      <c r="C196" s="4"/>
      <c r="D196" s="4"/>
      <c r="E196" s="6"/>
      <c r="F196" s="4"/>
      <c r="G196" s="6"/>
      <c r="H196" s="6"/>
      <c r="I196" s="4"/>
      <c r="J196" s="5"/>
      <c r="K196" s="7"/>
      <c r="L196" s="8">
        <f>IF(OR(B196="",J196=""),"",INT(J196-B196))</f>
      </c>
      <c r="M196" s="8">
        <f>IF(OR(B196="",H196="解決",H196="取り下げ"),"",IF(TODAY()-B196&gt;=IF(G196="高",1,IF(G196="中",3,7)),"★"&amp;(TODAY()-B196)&amp;"日経過",""))</f>
      </c>
      <c r="N196" s="4"/>
    </row>
    <row r="197" spans="1:14" x14ac:dyDescent="0.25">
      <c r="A197" s="4"/>
      <c r="B197" s="5"/>
      <c r="C197" s="4"/>
      <c r="D197" s="4"/>
      <c r="E197" s="6"/>
      <c r="F197" s="4"/>
      <c r="G197" s="6"/>
      <c r="H197" s="6"/>
      <c r="I197" s="4"/>
      <c r="J197" s="5"/>
      <c r="K197" s="7"/>
      <c r="L197" s="8">
        <f>IF(OR(B197="",J197=""),"",INT(J197-B197))</f>
      </c>
      <c r="M197" s="8">
        <f>IF(OR(B197="",H197="解決",H197="取り下げ"),"",IF(TODAY()-B197&gt;=IF(G197="高",1,IF(G197="中",3,7)),"★"&amp;(TODAY()-B197)&amp;"日経過",""))</f>
      </c>
      <c r="N197" s="4"/>
    </row>
    <row r="198" spans="1:14" x14ac:dyDescent="0.25">
      <c r="A198" s="4"/>
      <c r="B198" s="5"/>
      <c r="C198" s="4"/>
      <c r="D198" s="4"/>
      <c r="E198" s="6"/>
      <c r="F198" s="4"/>
      <c r="G198" s="6"/>
      <c r="H198" s="6"/>
      <c r="I198" s="4"/>
      <c r="J198" s="5"/>
      <c r="K198" s="7"/>
      <c r="L198" s="8">
        <f>IF(OR(B198="",J198=""),"",INT(J198-B198))</f>
      </c>
      <c r="M198" s="8">
        <f>IF(OR(B198="",H198="解決",H198="取り下げ"),"",IF(TODAY()-B198&gt;=IF(G198="高",1,IF(G198="中",3,7)),"★"&amp;(TODAY()-B198)&amp;"日経過",""))</f>
      </c>
      <c r="N198" s="4"/>
    </row>
    <row r="199" spans="1:14" x14ac:dyDescent="0.25">
      <c r="A199" s="4"/>
      <c r="B199" s="5"/>
      <c r="C199" s="4"/>
      <c r="D199" s="4"/>
      <c r="E199" s="6"/>
      <c r="F199" s="4"/>
      <c r="G199" s="6"/>
      <c r="H199" s="6"/>
      <c r="I199" s="4"/>
      <c r="J199" s="5"/>
      <c r="K199" s="7"/>
      <c r="L199" s="8">
        <f>IF(OR(B199="",J199=""),"",INT(J199-B199))</f>
      </c>
      <c r="M199" s="8">
        <f>IF(OR(B199="",H199="解決",H199="取り下げ"),"",IF(TODAY()-B199&gt;=IF(G199="高",1,IF(G199="中",3,7)),"★"&amp;(TODAY()-B199)&amp;"日経過",""))</f>
      </c>
      <c r="N199" s="4"/>
    </row>
    <row r="200" spans="1:14" x14ac:dyDescent="0.25">
      <c r="A200" s="4"/>
      <c r="B200" s="5"/>
      <c r="C200" s="4"/>
      <c r="D200" s="4"/>
      <c r="E200" s="6"/>
      <c r="F200" s="4"/>
      <c r="G200" s="6"/>
      <c r="H200" s="6"/>
      <c r="I200" s="4"/>
      <c r="J200" s="5"/>
      <c r="K200" s="7"/>
      <c r="L200" s="8">
        <f>IF(OR(B200="",J200=""),"",INT(J200-B200))</f>
      </c>
      <c r="M200" s="8">
        <f>IF(OR(B200="",H200="解決",H200="取り下げ"),"",IF(TODAY()-B200&gt;=IF(G200="高",1,IF(G200="中",3,7)),"★"&amp;(TODAY()-B200)&amp;"日経過",""))</f>
      </c>
      <c r="N200" s="4"/>
    </row>
    <row r="201" spans="1:14" x14ac:dyDescent="0.25">
      <c r="A201" s="4"/>
      <c r="B201" s="5"/>
      <c r="C201" s="4"/>
      <c r="D201" s="4"/>
      <c r="E201" s="6"/>
      <c r="F201" s="4"/>
      <c r="G201" s="6"/>
      <c r="H201" s="6"/>
      <c r="I201" s="4"/>
      <c r="J201" s="5"/>
      <c r="K201" s="7"/>
      <c r="L201" s="8">
        <f>IF(OR(B201="",J201=""),"",INT(J201-B201))</f>
      </c>
      <c r="M201" s="8">
        <f>IF(OR(B201="",H201="解決",H201="取り下げ"),"",IF(TODAY()-B201&gt;=IF(G201="高",1,IF(G201="中",3,7)),"★"&amp;(TODAY()-B201)&amp;"日経過",""))</f>
      </c>
      <c r="N201" s="4"/>
    </row>
    <row r="202" spans="1:14" x14ac:dyDescent="0.25">
      <c r="A202" s="4"/>
      <c r="B202" s="5"/>
      <c r="C202" s="4"/>
      <c r="D202" s="4"/>
      <c r="E202" s="6"/>
      <c r="F202" s="4"/>
      <c r="G202" s="6"/>
      <c r="H202" s="6"/>
      <c r="I202" s="4"/>
      <c r="J202" s="5"/>
      <c r="K202" s="7"/>
      <c r="L202" s="8">
        <f>IF(OR(B202="",J202=""),"",INT(J202-B202))</f>
      </c>
      <c r="M202" s="8">
        <f>IF(OR(B202="",H202="解決",H202="取り下げ"),"",IF(TODAY()-B202&gt;=IF(G202="高",1,IF(G202="中",3,7)),"★"&amp;(TODAY()-B202)&amp;"日経過",""))</f>
      </c>
      <c r="N202" s="4"/>
    </row>
    <row r="203" spans="1:14" x14ac:dyDescent="0.25">
      <c r="A203" s="4"/>
      <c r="B203" s="5"/>
      <c r="C203" s="4"/>
      <c r="D203" s="4"/>
      <c r="E203" s="6"/>
      <c r="F203" s="4"/>
      <c r="G203" s="6"/>
      <c r="H203" s="6"/>
      <c r="I203" s="4"/>
      <c r="J203" s="5"/>
      <c r="K203" s="7"/>
      <c r="L203" s="8">
        <f>IF(OR(B203="",J203=""),"",INT(J203-B203))</f>
      </c>
      <c r="M203" s="8">
        <f>IF(OR(B203="",H203="解決",H203="取り下げ"),"",IF(TODAY()-B203&gt;=IF(G203="高",1,IF(G203="中",3,7)),"★"&amp;(TODAY()-B203)&amp;"日経過",""))</f>
      </c>
      <c r="N203" s="4"/>
    </row>
    <row r="204" spans="1:14" x14ac:dyDescent="0.25">
      <c r="A204" s="4"/>
      <c r="B204" s="5"/>
      <c r="C204" s="4"/>
      <c r="D204" s="4"/>
      <c r="E204" s="6"/>
      <c r="F204" s="4"/>
      <c r="G204" s="6"/>
      <c r="H204" s="6"/>
      <c r="I204" s="4"/>
      <c r="J204" s="5"/>
      <c r="K204" s="7"/>
      <c r="L204" s="8">
        <f>IF(OR(B204="",J204=""),"",INT(J204-B204))</f>
      </c>
      <c r="M204" s="8">
        <f>IF(OR(B204="",H204="解決",H204="取り下げ"),"",IF(TODAY()-B204&gt;=IF(G204="高",1,IF(G204="中",3,7)),"★"&amp;(TODAY()-B204)&amp;"日経過",""))</f>
      </c>
      <c r="N204" s="4"/>
    </row>
    <row r="205" spans="1:14" x14ac:dyDescent="0.25">
      <c r="A205" s="4"/>
      <c r="B205" s="5"/>
      <c r="C205" s="4"/>
      <c r="D205" s="4"/>
      <c r="E205" s="6"/>
      <c r="F205" s="4"/>
      <c r="G205" s="6"/>
      <c r="H205" s="6"/>
      <c r="I205" s="4"/>
      <c r="J205" s="5"/>
      <c r="K205" s="7"/>
      <c r="L205" s="8">
        <f>IF(OR(B205="",J205=""),"",INT(J205-B205))</f>
      </c>
      <c r="M205" s="8">
        <f>IF(OR(B205="",H205="解決",H205="取り下げ"),"",IF(TODAY()-B205&gt;=IF(G205="高",1,IF(G205="中",3,7)),"★"&amp;(TODAY()-B205)&amp;"日経過",""))</f>
      </c>
      <c r="N205" s="4"/>
    </row>
    <row r="206" spans="1:14" x14ac:dyDescent="0.25">
      <c r="A206" s="4"/>
      <c r="B206" s="5"/>
      <c r="C206" s="4"/>
      <c r="D206" s="4"/>
      <c r="E206" s="6"/>
      <c r="F206" s="4"/>
      <c r="G206" s="6"/>
      <c r="H206" s="6"/>
      <c r="I206" s="4"/>
      <c r="J206" s="5"/>
      <c r="K206" s="7"/>
      <c r="L206" s="8">
        <f>IF(OR(B206="",J206=""),"",INT(J206-B206))</f>
      </c>
      <c r="M206" s="8">
        <f>IF(OR(B206="",H206="解決",H206="取り下げ"),"",IF(TODAY()-B206&gt;=IF(G206="高",1,IF(G206="中",3,7)),"★"&amp;(TODAY()-B206)&amp;"日経過",""))</f>
      </c>
      <c r="N206" s="4"/>
    </row>
    <row r="207" spans="1:14" x14ac:dyDescent="0.25">
      <c r="A207" s="4"/>
      <c r="B207" s="5"/>
      <c r="C207" s="4"/>
      <c r="D207" s="4"/>
      <c r="E207" s="6"/>
      <c r="F207" s="4"/>
      <c r="G207" s="6"/>
      <c r="H207" s="6"/>
      <c r="I207" s="4"/>
      <c r="J207" s="5"/>
      <c r="K207" s="7"/>
      <c r="L207" s="8">
        <f>IF(OR(B207="",J207=""),"",INT(J207-B207))</f>
      </c>
      <c r="M207" s="8">
        <f>IF(OR(B207="",H207="解決",H207="取り下げ"),"",IF(TODAY()-B207&gt;=IF(G207="高",1,IF(G207="中",3,7)),"★"&amp;(TODAY()-B207)&amp;"日経過",""))</f>
      </c>
      <c r="N207" s="4"/>
    </row>
    <row r="208" spans="1:14" x14ac:dyDescent="0.25">
      <c r="A208" s="4"/>
      <c r="B208" s="5"/>
      <c r="C208" s="4"/>
      <c r="D208" s="4"/>
      <c r="E208" s="6"/>
      <c r="F208" s="4"/>
      <c r="G208" s="6"/>
      <c r="H208" s="6"/>
      <c r="I208" s="4"/>
      <c r="J208" s="5"/>
      <c r="K208" s="7"/>
      <c r="L208" s="8">
        <f>IF(OR(B208="",J208=""),"",INT(J208-B208))</f>
      </c>
      <c r="M208" s="8">
        <f>IF(OR(B208="",H208="解決",H208="取り下げ"),"",IF(TODAY()-B208&gt;=IF(G208="高",1,IF(G208="中",3,7)),"★"&amp;(TODAY()-B208)&amp;"日経過",""))</f>
      </c>
      <c r="N208" s="4"/>
    </row>
    <row r="209" spans="1:14" x14ac:dyDescent="0.25">
      <c r="A209" s="9" t="s">
        <v>51</v>
      </c>
      <c r="B209" s="9"/>
      <c r="C209" s="9"/>
      <c r="D209" s="9"/>
      <c r="E209" s="9"/>
      <c r="F209" s="9"/>
      <c r="G209" s="9"/>
      <c r="H209" s="9"/>
      <c r="I209" s="9"/>
      <c r="J209" s="9"/>
      <c r="K209" s="10">
        <f>SUM(K4:K208)</f>
      </c>
      <c r="L209" s="9"/>
      <c r="M209" s="9"/>
      <c r="N209" s="9"/>
    </row>
  </sheetData>
  <autoFilter ref="A3:N3"/>
  <mergeCells count="2">
    <mergeCell ref="A1:N1"/>
    <mergeCell ref="A2:N2"/>
  </mergeCells>
  <dataValidations count="6">
    <dataValidation type="list" allowBlank="1" sqref="E10:E208">
      <formula1>"PC・端末,アカウント・パスワード,メール,ネットワーク・Wi-Fi,プリンター・複合機,ソフト・クラウド,権限・申請,セキュリティ,その他"</formula1>
    </dataValidation>
    <dataValidation type="list" allowBlank="1" sqref="E4:E208">
      <formula1>"PC・端末,アカウント・パスワード,メール,ネットワーク・Wi-Fi,プリンター・複合機,ソフト・クラウド,権限・申請,セキュリティ,その他"</formula1>
    </dataValidation>
    <dataValidation type="list" allowBlank="1" sqref="G10:G208">
      <formula1>"高,中,低"</formula1>
    </dataValidation>
    <dataValidation type="list" allowBlank="1" sqref="G4:G208">
      <formula1>"高,中,低"</formula1>
    </dataValidation>
    <dataValidation type="list" allowBlank="1" sqref="H10:H208">
      <formula1>"未対応,対応中,回答待ち,解決,取り下げ"</formula1>
    </dataValidation>
    <dataValidation type="list" allowBlank="1" sqref="H4:H208">
      <formula1>"未対応,対応中,回答待ち,解決,取り下げ"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4" max="7" width="10" customWidth="1"/>
    <col min="8" max="8" width="34" customWidth="1"/>
  </cols>
  <sheetData>
    <row r="1" ht="28" customHeight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53</v>
      </c>
      <c r="B2" s="2"/>
      <c r="C2" s="2"/>
      <c r="D2" s="2"/>
      <c r="E2" s="2"/>
      <c r="F2" s="2"/>
      <c r="G2" s="2"/>
      <c r="H2" s="2"/>
    </row>
    <row r="3" ht="30" customHeight="1" spans="1:8" x14ac:dyDescent="0.25">
      <c r="A3" s="3" t="s">
        <v>54</v>
      </c>
      <c r="B3" s="3" t="s">
        <v>55</v>
      </c>
      <c r="C3" s="3" t="s">
        <v>56</v>
      </c>
      <c r="D3" s="3" t="s">
        <v>57</v>
      </c>
      <c r="E3" s="3" t="s">
        <v>58</v>
      </c>
      <c r="F3" s="3" t="s">
        <v>59</v>
      </c>
      <c r="G3" s="3" t="s">
        <v>60</v>
      </c>
      <c r="H3" s="3" t="s">
        <v>61</v>
      </c>
    </row>
    <row r="4" spans="1:8" x14ac:dyDescent="0.25">
      <c r="A4" s="5">
        <v>46113</v>
      </c>
      <c r="B4" s="8">
        <f>IF(A4="","",COUNTIFS('問い合わせ'!$B:$B,"&gt;="&amp;A4,'問い合わせ'!$B:$B,"&lt;"&amp;EDATE(A4,1)))</f>
      </c>
      <c r="C4" s="8">
        <f>IF(A4="","",COUNTIFS('問い合わせ'!$J:$J,"&gt;="&amp;A4,'問い合わせ'!$J:$J,"&lt;"&amp;EDATE(A4,1)))</f>
      </c>
      <c r="D4" s="8">
        <f>IF(OR(A4="",A4&gt;TODAY()),"",COUNTIFS('問い合わせ'!$B:$B,"&lt;"&amp;EDATE(A4,1))-COUNTIFS('問い合わせ'!$J:$J,"&lt;"&amp;EDATE(A4,1)))</f>
      </c>
      <c r="E4" s="8">
        <f>IF(A4="","",COUNTIFS('問い合わせ'!$B:$B,"&gt;="&amp;A4,'問い合わせ'!$B:$B,"&lt;"&amp;EDATE(A4,1),'問い合わせ'!$G:$G,"高"))</f>
      </c>
      <c r="F4" s="8">
        <f>IF(A4="","",ROUND(SUMIFS('問い合わせ'!$K:$K,'問い合わせ'!$B:$B,"&gt;="&amp;A4,'問い合わせ'!$B:$B,"&lt;"&amp;EDATE(A4,1))/60,1))</f>
      </c>
      <c r="G4" s="8">
        <f>IF(A4="","",IFERROR(ROUND(AVERAGEIFS('問い合わせ'!$L:$L,'問い合わせ'!$J:$J,"&gt;="&amp;A4,'問い合わせ'!$J:$J,"&lt;"&amp;EDATE(A4,1)),1),""))</f>
      </c>
      <c r="H4" s="4" t="s">
        <v>62</v>
      </c>
    </row>
    <row r="5" spans="1:8" x14ac:dyDescent="0.25">
      <c r="A5" s="5">
        <v>46143</v>
      </c>
      <c r="B5" s="8">
        <f>IF(A5="","",COUNTIFS('問い合わせ'!$B:$B,"&gt;="&amp;A5,'問い合わせ'!$B:$B,"&lt;"&amp;EDATE(A5,1)))</f>
      </c>
      <c r="C5" s="8">
        <f>IF(A5="","",COUNTIFS('問い合わせ'!$J:$J,"&gt;="&amp;A5,'問い合わせ'!$J:$J,"&lt;"&amp;EDATE(A5,1)))</f>
      </c>
      <c r="D5" s="8">
        <f>IF(OR(A5="",A5&gt;TODAY()),"",COUNTIFS('問い合わせ'!$B:$B,"&lt;"&amp;EDATE(A5,1))-COUNTIFS('問い合わせ'!$J:$J,"&lt;"&amp;EDATE(A5,1)))</f>
      </c>
      <c r="E5" s="8">
        <f>IF(A5="","",COUNTIFS('問い合わせ'!$B:$B,"&gt;="&amp;A5,'問い合わせ'!$B:$B,"&lt;"&amp;EDATE(A5,1),'問い合わせ'!$G:$G,"高"))</f>
      </c>
      <c r="F5" s="8">
        <f>IF(A5="","",ROUND(SUMIFS('問い合わせ'!$K:$K,'問い合わせ'!$B:$B,"&gt;="&amp;A5,'問い合わせ'!$B:$B,"&lt;"&amp;EDATE(A5,1))/60,1))</f>
      </c>
      <c r="G5" s="8">
        <f>IF(A5="","",IFERROR(ROUND(AVERAGEIFS('問い合わせ'!$L:$L,'問い合わせ'!$J:$J,"&gt;="&amp;A5,'問い合わせ'!$J:$J,"&lt;"&amp;EDATE(A5,1)),1),""))</f>
      </c>
      <c r="H5" s="4"/>
    </row>
    <row r="6" spans="1:8" x14ac:dyDescent="0.25">
      <c r="A6" s="5">
        <v>46174</v>
      </c>
      <c r="B6" s="8">
        <f>IF(A6="","",COUNTIFS('問い合わせ'!$B:$B,"&gt;="&amp;A6,'問い合わせ'!$B:$B,"&lt;"&amp;EDATE(A6,1)))</f>
      </c>
      <c r="C6" s="8">
        <f>IF(A6="","",COUNTIFS('問い合わせ'!$J:$J,"&gt;="&amp;A6,'問い合わせ'!$J:$J,"&lt;"&amp;EDATE(A6,1)))</f>
      </c>
      <c r="D6" s="8">
        <f>IF(OR(A6="",A6&gt;TODAY()),"",COUNTIFS('問い合わせ'!$B:$B,"&lt;"&amp;EDATE(A6,1))-COUNTIFS('問い合わせ'!$J:$J,"&lt;"&amp;EDATE(A6,1)))</f>
      </c>
      <c r="E6" s="8">
        <f>IF(A6="","",COUNTIFS('問い合わせ'!$B:$B,"&gt;="&amp;A6,'問い合わせ'!$B:$B,"&lt;"&amp;EDATE(A6,1),'問い合わせ'!$G:$G,"高"))</f>
      </c>
      <c r="F6" s="8">
        <f>IF(A6="","",ROUND(SUMIFS('問い合わせ'!$K:$K,'問い合わせ'!$B:$B,"&gt;="&amp;A6,'問い合わせ'!$B:$B,"&lt;"&amp;EDATE(A6,1))/60,1))</f>
      </c>
      <c r="G6" s="8">
        <f>IF(A6="","",IFERROR(ROUND(AVERAGEIFS('問い合わせ'!$L:$L,'問い合わせ'!$J:$J,"&gt;="&amp;A6,'問い合わせ'!$J:$J,"&lt;"&amp;EDATE(A6,1)),1),""))</f>
      </c>
      <c r="H6" s="4"/>
    </row>
    <row r="7" spans="1:8" x14ac:dyDescent="0.25">
      <c r="A7" s="5">
        <v>46204</v>
      </c>
      <c r="B7" s="8">
        <f>IF(A7="","",COUNTIFS('問い合わせ'!$B:$B,"&gt;="&amp;A7,'問い合わせ'!$B:$B,"&lt;"&amp;EDATE(A7,1)))</f>
      </c>
      <c r="C7" s="8">
        <f>IF(A7="","",COUNTIFS('問い合わせ'!$J:$J,"&gt;="&amp;A7,'問い合わせ'!$J:$J,"&lt;"&amp;EDATE(A7,1)))</f>
      </c>
      <c r="D7" s="8">
        <f>IF(OR(A7="",A7&gt;TODAY()),"",COUNTIFS('問い合わせ'!$B:$B,"&lt;"&amp;EDATE(A7,1))-COUNTIFS('問い合わせ'!$J:$J,"&lt;"&amp;EDATE(A7,1)))</f>
      </c>
      <c r="E7" s="8">
        <f>IF(A7="","",COUNTIFS('問い合わせ'!$B:$B,"&gt;="&amp;A7,'問い合わせ'!$B:$B,"&lt;"&amp;EDATE(A7,1),'問い合わせ'!$G:$G,"高"))</f>
      </c>
      <c r="F7" s="8">
        <f>IF(A7="","",ROUND(SUMIFS('問い合わせ'!$K:$K,'問い合わせ'!$B:$B,"&gt;="&amp;A7,'問い合わせ'!$B:$B,"&lt;"&amp;EDATE(A7,1))/60,1))</f>
      </c>
      <c r="G7" s="8">
        <f>IF(A7="","",IFERROR(ROUND(AVERAGEIFS('問い合わせ'!$L:$L,'問い合わせ'!$J:$J,"&gt;="&amp;A7,'問い合わせ'!$J:$J,"&lt;"&amp;EDATE(A7,1)),1),""))</f>
      </c>
      <c r="H7" s="4"/>
    </row>
    <row r="8" spans="1:8" x14ac:dyDescent="0.25">
      <c r="A8" s="5">
        <v>46235</v>
      </c>
      <c r="B8" s="8">
        <f>IF(A8="","",COUNTIFS('問い合わせ'!$B:$B,"&gt;="&amp;A8,'問い合わせ'!$B:$B,"&lt;"&amp;EDATE(A8,1)))</f>
      </c>
      <c r="C8" s="8">
        <f>IF(A8="","",COUNTIFS('問い合わせ'!$J:$J,"&gt;="&amp;A8,'問い合わせ'!$J:$J,"&lt;"&amp;EDATE(A8,1)))</f>
      </c>
      <c r="D8" s="8">
        <f>IF(OR(A8="",A8&gt;TODAY()),"",COUNTIFS('問い合わせ'!$B:$B,"&lt;"&amp;EDATE(A8,1))-COUNTIFS('問い合わせ'!$J:$J,"&lt;"&amp;EDATE(A8,1)))</f>
      </c>
      <c r="E8" s="8">
        <f>IF(A8="","",COUNTIFS('問い合わせ'!$B:$B,"&gt;="&amp;A8,'問い合わせ'!$B:$B,"&lt;"&amp;EDATE(A8,1),'問い合わせ'!$G:$G,"高"))</f>
      </c>
      <c r="F8" s="8">
        <f>IF(A8="","",ROUND(SUMIFS('問い合わせ'!$K:$K,'問い合わせ'!$B:$B,"&gt;="&amp;A8,'問い合わせ'!$B:$B,"&lt;"&amp;EDATE(A8,1))/60,1))</f>
      </c>
      <c r="G8" s="8">
        <f>IF(A8="","",IFERROR(ROUND(AVERAGEIFS('問い合わせ'!$L:$L,'問い合わせ'!$J:$J,"&gt;="&amp;A8,'問い合わせ'!$J:$J,"&lt;"&amp;EDATE(A8,1)),1),""))</f>
      </c>
      <c r="H8" s="4"/>
    </row>
    <row r="9" spans="1:8" x14ac:dyDescent="0.25">
      <c r="A9" s="5">
        <v>46266</v>
      </c>
      <c r="B9" s="8">
        <f>IF(A9="","",COUNTIFS('問い合わせ'!$B:$B,"&gt;="&amp;A9,'問い合わせ'!$B:$B,"&lt;"&amp;EDATE(A9,1)))</f>
      </c>
      <c r="C9" s="8">
        <f>IF(A9="","",COUNTIFS('問い合わせ'!$J:$J,"&gt;="&amp;A9,'問い合わせ'!$J:$J,"&lt;"&amp;EDATE(A9,1)))</f>
      </c>
      <c r="D9" s="8">
        <f>IF(OR(A9="",A9&gt;TODAY()),"",COUNTIFS('問い合わせ'!$B:$B,"&lt;"&amp;EDATE(A9,1))-COUNTIFS('問い合わせ'!$J:$J,"&lt;"&amp;EDATE(A9,1)))</f>
      </c>
      <c r="E9" s="8">
        <f>IF(A9="","",COUNTIFS('問い合わせ'!$B:$B,"&gt;="&amp;A9,'問い合わせ'!$B:$B,"&lt;"&amp;EDATE(A9,1),'問い合わせ'!$G:$G,"高"))</f>
      </c>
      <c r="F9" s="8">
        <f>IF(A9="","",ROUND(SUMIFS('問い合わせ'!$K:$K,'問い合わせ'!$B:$B,"&gt;="&amp;A9,'問い合わせ'!$B:$B,"&lt;"&amp;EDATE(A9,1))/60,1))</f>
      </c>
      <c r="G9" s="8">
        <f>IF(A9="","",IFERROR(ROUND(AVERAGEIFS('問い合わせ'!$L:$L,'問い合わせ'!$J:$J,"&gt;="&amp;A9,'問い合わせ'!$J:$J,"&lt;"&amp;EDATE(A9,1)),1),""))</f>
      </c>
      <c r="H9" s="4" t="s">
        <v>63</v>
      </c>
    </row>
    <row r="10" spans="1:8" x14ac:dyDescent="0.25">
      <c r="A10" s="5">
        <v>46296</v>
      </c>
      <c r="B10" s="8">
        <f>IF(A10="","",COUNTIFS('問い合わせ'!$B:$B,"&gt;="&amp;A10,'問い合わせ'!$B:$B,"&lt;"&amp;EDATE(A10,1)))</f>
      </c>
      <c r="C10" s="8">
        <f>IF(A10="","",COUNTIFS('問い合わせ'!$J:$J,"&gt;="&amp;A10,'問い合わせ'!$J:$J,"&lt;"&amp;EDATE(A10,1)))</f>
      </c>
      <c r="D10" s="8">
        <f>IF(OR(A10="",A10&gt;TODAY()),"",COUNTIFS('問い合わせ'!$B:$B,"&lt;"&amp;EDATE(A10,1))-COUNTIFS('問い合わせ'!$J:$J,"&lt;"&amp;EDATE(A10,1)))</f>
      </c>
      <c r="E10" s="8">
        <f>IF(A10="","",COUNTIFS('問い合わせ'!$B:$B,"&gt;="&amp;A10,'問い合わせ'!$B:$B,"&lt;"&amp;EDATE(A10,1),'問い合わせ'!$G:$G,"高"))</f>
      </c>
      <c r="F10" s="8">
        <f>IF(A10="","",ROUND(SUMIFS('問い合わせ'!$K:$K,'問い合わせ'!$B:$B,"&gt;="&amp;A10,'問い合わせ'!$B:$B,"&lt;"&amp;EDATE(A10,1))/60,1))</f>
      </c>
      <c r="G10" s="8">
        <f>IF(A10="","",IFERROR(ROUND(AVERAGEIFS('問い合わせ'!$L:$L,'問い合わせ'!$J:$J,"&gt;="&amp;A10,'問い合わせ'!$J:$J,"&lt;"&amp;EDATE(A10,1)),1),""))</f>
      </c>
      <c r="H10" s="4" t="s">
        <v>64</v>
      </c>
    </row>
    <row r="11" spans="1:8" x14ac:dyDescent="0.25">
      <c r="A11" s="5">
        <v>46327</v>
      </c>
      <c r="B11" s="8">
        <f>IF(A11="","",COUNTIFS('問い合わせ'!$B:$B,"&gt;="&amp;A11,'問い合わせ'!$B:$B,"&lt;"&amp;EDATE(A11,1)))</f>
      </c>
      <c r="C11" s="8">
        <f>IF(A11="","",COUNTIFS('問い合わせ'!$J:$J,"&gt;="&amp;A11,'問い合わせ'!$J:$J,"&lt;"&amp;EDATE(A11,1)))</f>
      </c>
      <c r="D11" s="8">
        <f>IF(OR(A11="",A11&gt;TODAY()),"",COUNTIFS('問い合わせ'!$B:$B,"&lt;"&amp;EDATE(A11,1))-COUNTIFS('問い合わせ'!$J:$J,"&lt;"&amp;EDATE(A11,1)))</f>
      </c>
      <c r="E11" s="8">
        <f>IF(A11="","",COUNTIFS('問い合わせ'!$B:$B,"&gt;="&amp;A11,'問い合わせ'!$B:$B,"&lt;"&amp;EDATE(A11,1),'問い合わせ'!$G:$G,"高"))</f>
      </c>
      <c r="F11" s="8">
        <f>IF(A11="","",ROUND(SUMIFS('問い合わせ'!$K:$K,'問い合わせ'!$B:$B,"&gt;="&amp;A11,'問い合わせ'!$B:$B,"&lt;"&amp;EDATE(A11,1))/60,1))</f>
      </c>
      <c r="G11" s="8">
        <f>IF(A11="","",IFERROR(ROUND(AVERAGEIFS('問い合わせ'!$L:$L,'問い合わせ'!$J:$J,"&gt;="&amp;A11,'問い合わせ'!$J:$J,"&lt;"&amp;EDATE(A11,1)),1),""))</f>
      </c>
      <c r="H11" s="4"/>
    </row>
    <row r="12" spans="1:8" x14ac:dyDescent="0.25">
      <c r="A12" s="5">
        <v>46357</v>
      </c>
      <c r="B12" s="8">
        <f>IF(A12="","",COUNTIFS('問い合わせ'!$B:$B,"&gt;="&amp;A12,'問い合わせ'!$B:$B,"&lt;"&amp;EDATE(A12,1)))</f>
      </c>
      <c r="C12" s="8">
        <f>IF(A12="","",COUNTIFS('問い合わせ'!$J:$J,"&gt;="&amp;A12,'問い合わせ'!$J:$J,"&lt;"&amp;EDATE(A12,1)))</f>
      </c>
      <c r="D12" s="8">
        <f>IF(OR(A12="",A12&gt;TODAY()),"",COUNTIFS('問い合わせ'!$B:$B,"&lt;"&amp;EDATE(A12,1))-COUNTIFS('問い合わせ'!$J:$J,"&lt;"&amp;EDATE(A12,1)))</f>
      </c>
      <c r="E12" s="8">
        <f>IF(A12="","",COUNTIFS('問い合わせ'!$B:$B,"&gt;="&amp;A12,'問い合わせ'!$B:$B,"&lt;"&amp;EDATE(A12,1),'問い合わせ'!$G:$G,"高"))</f>
      </c>
      <c r="F12" s="8">
        <f>IF(A12="","",ROUND(SUMIFS('問い合わせ'!$K:$K,'問い合わせ'!$B:$B,"&gt;="&amp;A12,'問い合わせ'!$B:$B,"&lt;"&amp;EDATE(A12,1))/60,1))</f>
      </c>
      <c r="G12" s="8">
        <f>IF(A12="","",IFERROR(ROUND(AVERAGEIFS('問い合わせ'!$L:$L,'問い合わせ'!$J:$J,"&gt;="&amp;A12,'問い合わせ'!$J:$J,"&lt;"&amp;EDATE(A12,1)),1),""))</f>
      </c>
      <c r="H12" s="4"/>
    </row>
    <row r="13" spans="1:8" x14ac:dyDescent="0.25">
      <c r="A13" s="5">
        <v>46388</v>
      </c>
      <c r="B13" s="8">
        <f>IF(A13="","",COUNTIFS('問い合わせ'!$B:$B,"&gt;="&amp;A13,'問い合わせ'!$B:$B,"&lt;"&amp;EDATE(A13,1)))</f>
      </c>
      <c r="C13" s="8">
        <f>IF(A13="","",COUNTIFS('問い合わせ'!$J:$J,"&gt;="&amp;A13,'問い合わせ'!$J:$J,"&lt;"&amp;EDATE(A13,1)))</f>
      </c>
      <c r="D13" s="8">
        <f>IF(OR(A13="",A13&gt;TODAY()),"",COUNTIFS('問い合わせ'!$B:$B,"&lt;"&amp;EDATE(A13,1))-COUNTIFS('問い合わせ'!$J:$J,"&lt;"&amp;EDATE(A13,1)))</f>
      </c>
      <c r="E13" s="8">
        <f>IF(A13="","",COUNTIFS('問い合わせ'!$B:$B,"&gt;="&amp;A13,'問い合わせ'!$B:$B,"&lt;"&amp;EDATE(A13,1),'問い合わせ'!$G:$G,"高"))</f>
      </c>
      <c r="F13" s="8">
        <f>IF(A13="","",ROUND(SUMIFS('問い合わせ'!$K:$K,'問い合わせ'!$B:$B,"&gt;="&amp;A13,'問い合わせ'!$B:$B,"&lt;"&amp;EDATE(A13,1))/60,1))</f>
      </c>
      <c r="G13" s="8">
        <f>IF(A13="","",IFERROR(ROUND(AVERAGEIFS('問い合わせ'!$L:$L,'問い合わせ'!$J:$J,"&gt;="&amp;A13,'問い合わせ'!$J:$J,"&lt;"&amp;EDATE(A13,1)),1),""))</f>
      </c>
      <c r="H13" s="4"/>
    </row>
    <row r="14" spans="1:8" x14ac:dyDescent="0.25">
      <c r="A14" s="5">
        <v>46419</v>
      </c>
      <c r="B14" s="8">
        <f>IF(A14="","",COUNTIFS('問い合わせ'!$B:$B,"&gt;="&amp;A14,'問い合わせ'!$B:$B,"&lt;"&amp;EDATE(A14,1)))</f>
      </c>
      <c r="C14" s="8">
        <f>IF(A14="","",COUNTIFS('問い合わせ'!$J:$J,"&gt;="&amp;A14,'問い合わせ'!$J:$J,"&lt;"&amp;EDATE(A14,1)))</f>
      </c>
      <c r="D14" s="8">
        <f>IF(OR(A14="",A14&gt;TODAY()),"",COUNTIFS('問い合わせ'!$B:$B,"&lt;"&amp;EDATE(A14,1))-COUNTIFS('問い合わせ'!$J:$J,"&lt;"&amp;EDATE(A14,1)))</f>
      </c>
      <c r="E14" s="8">
        <f>IF(A14="","",COUNTIFS('問い合わせ'!$B:$B,"&gt;="&amp;A14,'問い合わせ'!$B:$B,"&lt;"&amp;EDATE(A14,1),'問い合わせ'!$G:$G,"高"))</f>
      </c>
      <c r="F14" s="8">
        <f>IF(A14="","",ROUND(SUMIFS('問い合わせ'!$K:$K,'問い合わせ'!$B:$B,"&gt;="&amp;A14,'問い合わせ'!$B:$B,"&lt;"&amp;EDATE(A14,1))/60,1))</f>
      </c>
      <c r="G14" s="8">
        <f>IF(A14="","",IFERROR(ROUND(AVERAGEIFS('問い合わせ'!$L:$L,'問い合わせ'!$J:$J,"&gt;="&amp;A14,'問い合わせ'!$J:$J,"&lt;"&amp;EDATE(A14,1)),1),""))</f>
      </c>
      <c r="H14" s="4"/>
    </row>
    <row r="15" spans="1:8" x14ac:dyDescent="0.25">
      <c r="A15" s="5">
        <v>46447</v>
      </c>
      <c r="B15" s="8">
        <f>IF(A15="","",COUNTIFS('問い合わせ'!$B:$B,"&gt;="&amp;A15,'問い合わせ'!$B:$B,"&lt;"&amp;EDATE(A15,1)))</f>
      </c>
      <c r="C15" s="8">
        <f>IF(A15="","",COUNTIFS('問い合わせ'!$J:$J,"&gt;="&amp;A15,'問い合わせ'!$J:$J,"&lt;"&amp;EDATE(A15,1)))</f>
      </c>
      <c r="D15" s="8">
        <f>IF(OR(A15="",A15&gt;TODAY()),"",COUNTIFS('問い合わせ'!$B:$B,"&lt;"&amp;EDATE(A15,1))-COUNTIFS('問い合わせ'!$J:$J,"&lt;"&amp;EDATE(A15,1)))</f>
      </c>
      <c r="E15" s="8">
        <f>IF(A15="","",COUNTIFS('問い合わせ'!$B:$B,"&gt;="&amp;A15,'問い合わせ'!$B:$B,"&lt;"&amp;EDATE(A15,1),'問い合わせ'!$G:$G,"高"))</f>
      </c>
      <c r="F15" s="8">
        <f>IF(A15="","",ROUND(SUMIFS('問い合わせ'!$K:$K,'問い合わせ'!$B:$B,"&gt;="&amp;A15,'問い合わせ'!$B:$B,"&lt;"&amp;EDATE(A15,1))/60,1))</f>
      </c>
      <c r="G15" s="8">
        <f>IF(A15="","",IFERROR(ROUND(AVERAGEIFS('問い合わせ'!$L:$L,'問い合わせ'!$J:$J,"&gt;="&amp;A15,'問い合わせ'!$J:$J,"&lt;"&amp;EDATE(A15,1)),1),""))</f>
      </c>
      <c r="H15" s="4"/>
    </row>
    <row r="16" spans="1:8" x14ac:dyDescent="0.25">
      <c r="A16" s="9" t="s">
        <v>51</v>
      </c>
      <c r="B16" s="9">
        <f>SUM(B4:B15)</f>
      </c>
      <c r="C16" s="9">
        <f>SUM(C4:C15)</f>
      </c>
      <c r="D16" s="9"/>
      <c r="E16" s="9">
        <f>SUM(E4:E15)</f>
      </c>
      <c r="F16" s="9">
        <f>SUM(F4:F15)</f>
      </c>
      <c r="G16" s="9"/>
      <c r="H16" s="9"/>
    </row>
  </sheetData>
  <autoFilter ref="A3:H3"/>
  <mergeCells count="2">
    <mergeCell ref="A1:H1"/>
    <mergeCell ref="A2:H2"/>
  </mergeCell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2" width="10" customWidth="1"/>
    <col min="3" max="3" width="7" customWidth="1"/>
    <col min="5" max="5" width="10" customWidth="1"/>
    <col min="6" max="6" width="7" customWidth="1"/>
    <col min="7" max="7" width="8" customWidth="1"/>
    <col min="8" max="9" width="10" customWidth="1"/>
  </cols>
  <sheetData>
    <row r="1" ht="28" customHeight="1" spans="1:9" x14ac:dyDescent="0.25">
      <c r="A1" s="1" t="s">
        <v>65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66</v>
      </c>
      <c r="B2" s="2"/>
      <c r="C2" s="2"/>
      <c r="D2" s="2"/>
      <c r="E2" s="2"/>
      <c r="F2" s="2"/>
      <c r="G2" s="2"/>
      <c r="H2" s="2"/>
      <c r="I2" s="2"/>
    </row>
    <row r="3" ht="30" customHeight="1" spans="1:9" x14ac:dyDescent="0.25">
      <c r="A3" s="3" t="s">
        <v>6</v>
      </c>
      <c r="B3" s="3" t="s">
        <v>67</v>
      </c>
      <c r="C3" s="3" t="s">
        <v>68</v>
      </c>
      <c r="D3" s="3" t="s">
        <v>69</v>
      </c>
      <c r="E3" s="3" t="s">
        <v>70</v>
      </c>
      <c r="F3" s="3" t="s">
        <v>71</v>
      </c>
      <c r="G3" s="3" t="s">
        <v>72</v>
      </c>
      <c r="H3" s="3" t="s">
        <v>59</v>
      </c>
      <c r="I3" s="3" t="s">
        <v>60</v>
      </c>
    </row>
    <row r="4" spans="1:9" x14ac:dyDescent="0.25">
      <c r="A4" s="4" t="s">
        <v>48</v>
      </c>
      <c r="B4" s="8">
        <f>IF(A4="","",COUNTIFS('問い合わせ'!$E:$E,A4))</f>
      </c>
      <c r="C4" s="8">
        <f>IF(OR(A4="",COUNT('問い合わせ'!$B:$B)=0),"",ROUND(B4/COUNT('問い合わせ'!$B:$B)*100,0)&amp;"%")</f>
      </c>
      <c r="D4" s="8">
        <f>IF(A4="","",COUNTIFS('問い合わせ'!$E:$E,A4,'問い合わせ'!$B:$B,"&gt;"&amp;(TODAY()-30)))</f>
      </c>
      <c r="E4" s="8">
        <f>IF(A4="","",COUNTIFS('問い合わせ'!$E:$E,A4,'問い合わせ'!$B:$B,"&gt;"&amp;(TODAY()-60),'問い合わせ'!$B:$B,"&lt;="&amp;(TODAY()-30)))</f>
      </c>
      <c r="F4" s="8">
        <f>IF(A4="","",D4-E4)</f>
      </c>
      <c r="G4" s="8">
        <f>IF(A4="","",COUNTIFS('問い合わせ'!$E:$E,A4,'問い合わせ'!$J:$J,""))</f>
      </c>
      <c r="H4" s="8">
        <f>IF(A4="","",ROUND(SUMIFS('問い合わせ'!$K:$K,'問い合わせ'!$E:$E,A4)/60,1))</f>
      </c>
      <c r="I4" s="8">
        <f>IF(A4="","",IFERROR(ROUND(AVERAGEIFS('問い合わせ'!$L:$L,'問い合わせ'!$E:$E,A4),1),""))</f>
      </c>
    </row>
    <row r="5" spans="1:9" x14ac:dyDescent="0.25">
      <c r="A5" s="4" t="s">
        <v>19</v>
      </c>
      <c r="B5" s="8">
        <f>IF(A5="","",COUNTIFS('問い合わせ'!$E:$E,A5))</f>
      </c>
      <c r="C5" s="8">
        <f>IF(OR(A5="",COUNT('問い合わせ'!$B:$B)=0),"",ROUND(B5/COUNT('問い合わせ'!$B:$B)*100,0)&amp;"%")</f>
      </c>
      <c r="D5" s="8">
        <f>IF(A5="","",COUNTIFS('問い合わせ'!$E:$E,A5,'問い合わせ'!$B:$B,"&gt;"&amp;(TODAY()-30)))</f>
      </c>
      <c r="E5" s="8">
        <f>IF(A5="","",COUNTIFS('問い合わせ'!$E:$E,A5,'問い合わせ'!$B:$B,"&gt;"&amp;(TODAY()-60),'問い合わせ'!$B:$B,"&lt;="&amp;(TODAY()-30)))</f>
      </c>
      <c r="F5" s="8">
        <f>IF(A5="","",D5-E5)</f>
      </c>
      <c r="G5" s="8">
        <f>IF(A5="","",COUNTIFS('問い合わせ'!$E:$E,A5,'問い合わせ'!$J:$J,""))</f>
      </c>
      <c r="H5" s="8">
        <f>IF(A5="","",ROUND(SUMIFS('問い合わせ'!$K:$K,'問い合わせ'!$E:$E,A5)/60,1))</f>
      </c>
      <c r="I5" s="8">
        <f>IF(A5="","",IFERROR(ROUND(AVERAGEIFS('問い合わせ'!$L:$L,'問い合わせ'!$E:$E,A5),1),""))</f>
      </c>
    </row>
    <row r="6" spans="1:9" x14ac:dyDescent="0.25">
      <c r="A6" s="4" t="s">
        <v>73</v>
      </c>
      <c r="B6" s="8">
        <f>IF(A6="","",COUNTIFS('問い合わせ'!$E:$E,A6))</f>
      </c>
      <c r="C6" s="8">
        <f>IF(OR(A6="",COUNT('問い合わせ'!$B:$B)=0),"",ROUND(B6/COUNT('問い合わせ'!$B:$B)*100,0)&amp;"%")</f>
      </c>
      <c r="D6" s="8">
        <f>IF(A6="","",COUNTIFS('問い合わせ'!$E:$E,A6,'問い合わせ'!$B:$B,"&gt;"&amp;(TODAY()-30)))</f>
      </c>
      <c r="E6" s="8">
        <f>IF(A6="","",COUNTIFS('問い合わせ'!$E:$E,A6,'問い合わせ'!$B:$B,"&gt;"&amp;(TODAY()-60),'問い合わせ'!$B:$B,"&lt;="&amp;(TODAY()-30)))</f>
      </c>
      <c r="F6" s="8">
        <f>IF(A6="","",D6-E6)</f>
      </c>
      <c r="G6" s="8">
        <f>IF(A6="","",COUNTIFS('問い合わせ'!$E:$E,A6,'問い合わせ'!$J:$J,""))</f>
      </c>
      <c r="H6" s="8">
        <f>IF(A6="","",ROUND(SUMIFS('問い合わせ'!$K:$K,'問い合わせ'!$E:$E,A6)/60,1))</f>
      </c>
      <c r="I6" s="8">
        <f>IF(A6="","",IFERROR(ROUND(AVERAGEIFS('問い合わせ'!$L:$L,'問い合わせ'!$E:$E,A6),1),""))</f>
      </c>
    </row>
    <row r="7" spans="1:9" x14ac:dyDescent="0.25">
      <c r="A7" s="4" t="s">
        <v>74</v>
      </c>
      <c r="B7" s="8">
        <f>IF(A7="","",COUNTIFS('問い合わせ'!$E:$E,A7))</f>
      </c>
      <c r="C7" s="8">
        <f>IF(OR(A7="",COUNT('問い合わせ'!$B:$B)=0),"",ROUND(B7/COUNT('問い合わせ'!$B:$B)*100,0)&amp;"%")</f>
      </c>
      <c r="D7" s="8">
        <f>IF(A7="","",COUNTIFS('問い合わせ'!$E:$E,A7,'問い合わせ'!$B:$B,"&gt;"&amp;(TODAY()-30)))</f>
      </c>
      <c r="E7" s="8">
        <f>IF(A7="","",COUNTIFS('問い合わせ'!$E:$E,A7,'問い合わせ'!$B:$B,"&gt;"&amp;(TODAY()-60),'問い合わせ'!$B:$B,"&lt;="&amp;(TODAY()-30)))</f>
      </c>
      <c r="F7" s="8">
        <f>IF(A7="","",D7-E7)</f>
      </c>
      <c r="G7" s="8">
        <f>IF(A7="","",COUNTIFS('問い合わせ'!$E:$E,A7,'問い合わせ'!$J:$J,""))</f>
      </c>
      <c r="H7" s="8">
        <f>IF(A7="","",ROUND(SUMIFS('問い合わせ'!$K:$K,'問い合わせ'!$E:$E,A7)/60,1))</f>
      </c>
      <c r="I7" s="8">
        <f>IF(A7="","",IFERROR(ROUND(AVERAGEIFS('問い合わせ'!$L:$L,'問い合わせ'!$E:$E,A7),1),""))</f>
      </c>
    </row>
    <row r="8" spans="1:9" x14ac:dyDescent="0.25">
      <c r="A8" s="4" t="s">
        <v>28</v>
      </c>
      <c r="B8" s="8">
        <f>IF(A8="","",COUNTIFS('問い合わせ'!$E:$E,A8))</f>
      </c>
      <c r="C8" s="8">
        <f>IF(OR(A8="",COUNT('問い合わせ'!$B:$B)=0),"",ROUND(B8/COUNT('問い合わせ'!$B:$B)*100,0)&amp;"%")</f>
      </c>
      <c r="D8" s="8">
        <f>IF(A8="","",COUNTIFS('問い合わせ'!$E:$E,A8,'問い合わせ'!$B:$B,"&gt;"&amp;(TODAY()-30)))</f>
      </c>
      <c r="E8" s="8">
        <f>IF(A8="","",COUNTIFS('問い合わせ'!$E:$E,A8,'問い合わせ'!$B:$B,"&gt;"&amp;(TODAY()-60),'問い合わせ'!$B:$B,"&lt;="&amp;(TODAY()-30)))</f>
      </c>
      <c r="F8" s="8">
        <f>IF(A8="","",D8-E8)</f>
      </c>
      <c r="G8" s="8">
        <f>IF(A8="","",COUNTIFS('問い合わせ'!$E:$E,A8,'問い合わせ'!$J:$J,""))</f>
      </c>
      <c r="H8" s="8">
        <f>IF(A8="","",ROUND(SUMIFS('問い合わせ'!$K:$K,'問い合わせ'!$E:$E,A8)/60,1))</f>
      </c>
      <c r="I8" s="8">
        <f>IF(A8="","",IFERROR(ROUND(AVERAGEIFS('問い合わせ'!$L:$L,'問い合わせ'!$E:$E,A8),1),""))</f>
      </c>
    </row>
    <row r="9" spans="1:9" x14ac:dyDescent="0.25">
      <c r="A9" s="4" t="s">
        <v>41</v>
      </c>
      <c r="B9" s="8">
        <f>IF(A9="","",COUNTIFS('問い合わせ'!$E:$E,A9))</f>
      </c>
      <c r="C9" s="8">
        <f>IF(OR(A9="",COUNT('問い合わせ'!$B:$B)=0),"",ROUND(B9/COUNT('問い合わせ'!$B:$B)*100,0)&amp;"%")</f>
      </c>
      <c r="D9" s="8">
        <f>IF(A9="","",COUNTIFS('問い合わせ'!$E:$E,A9,'問い合わせ'!$B:$B,"&gt;"&amp;(TODAY()-30)))</f>
      </c>
      <c r="E9" s="8">
        <f>IF(A9="","",COUNTIFS('問い合わせ'!$E:$E,A9,'問い合わせ'!$B:$B,"&gt;"&amp;(TODAY()-60),'問い合わせ'!$B:$B,"&lt;="&amp;(TODAY()-30)))</f>
      </c>
      <c r="F9" s="8">
        <f>IF(A9="","",D9-E9)</f>
      </c>
      <c r="G9" s="8">
        <f>IF(A9="","",COUNTIFS('問い合わせ'!$E:$E,A9,'問い合わせ'!$J:$J,""))</f>
      </c>
      <c r="H9" s="8">
        <f>IF(A9="","",ROUND(SUMIFS('問い合わせ'!$K:$K,'問い合わせ'!$E:$E,A9)/60,1))</f>
      </c>
      <c r="I9" s="8">
        <f>IF(A9="","",IFERROR(ROUND(AVERAGEIFS('問い合わせ'!$L:$L,'問い合わせ'!$E:$E,A9),1),""))</f>
      </c>
    </row>
    <row r="10" spans="1:9" x14ac:dyDescent="0.25">
      <c r="A10" s="4" t="s">
        <v>75</v>
      </c>
      <c r="B10" s="8">
        <f>IF(A10="","",COUNTIFS('問い合わせ'!$E:$E,A10))</f>
      </c>
      <c r="C10" s="8">
        <f>IF(OR(A10="",COUNT('問い合わせ'!$B:$B)=0),"",ROUND(B10/COUNT('問い合わせ'!$B:$B)*100,0)&amp;"%")</f>
      </c>
      <c r="D10" s="8">
        <f>IF(A10="","",COUNTIFS('問い合わせ'!$E:$E,A10,'問い合わせ'!$B:$B,"&gt;"&amp;(TODAY()-30)))</f>
      </c>
      <c r="E10" s="8">
        <f>IF(A10="","",COUNTIFS('問い合わせ'!$E:$E,A10,'問い合わせ'!$B:$B,"&gt;"&amp;(TODAY()-60),'問い合わせ'!$B:$B,"&lt;="&amp;(TODAY()-30)))</f>
      </c>
      <c r="F10" s="8">
        <f>IF(A10="","",D10-E10)</f>
      </c>
      <c r="G10" s="8">
        <f>IF(A10="","",COUNTIFS('問い合わせ'!$E:$E,A10,'問い合わせ'!$J:$J,""))</f>
      </c>
      <c r="H10" s="8">
        <f>IF(A10="","",ROUND(SUMIFS('問い合わせ'!$K:$K,'問い合わせ'!$E:$E,A10)/60,1))</f>
      </c>
      <c r="I10" s="8">
        <f>IF(A10="","",IFERROR(ROUND(AVERAGEIFS('問い合わせ'!$L:$L,'問い合わせ'!$E:$E,A10),1),""))</f>
      </c>
    </row>
    <row r="11" spans="1:9" x14ac:dyDescent="0.25">
      <c r="A11" s="4" t="s">
        <v>35</v>
      </c>
      <c r="B11" s="8">
        <f>IF(A11="","",COUNTIFS('問い合わせ'!$E:$E,A11))</f>
      </c>
      <c r="C11" s="8">
        <f>IF(OR(A11="",COUNT('問い合わせ'!$B:$B)=0),"",ROUND(B11/COUNT('問い合わせ'!$B:$B)*100,0)&amp;"%")</f>
      </c>
      <c r="D11" s="8">
        <f>IF(A11="","",COUNTIFS('問い合わせ'!$E:$E,A11,'問い合わせ'!$B:$B,"&gt;"&amp;(TODAY()-30)))</f>
      </c>
      <c r="E11" s="8">
        <f>IF(A11="","",COUNTIFS('問い合わせ'!$E:$E,A11,'問い合わせ'!$B:$B,"&gt;"&amp;(TODAY()-60),'問い合わせ'!$B:$B,"&lt;="&amp;(TODAY()-30)))</f>
      </c>
      <c r="F11" s="8">
        <f>IF(A11="","",D11-E11)</f>
      </c>
      <c r="G11" s="8">
        <f>IF(A11="","",COUNTIFS('問い合わせ'!$E:$E,A11,'問い合わせ'!$J:$J,""))</f>
      </c>
      <c r="H11" s="8">
        <f>IF(A11="","",ROUND(SUMIFS('問い合わせ'!$K:$K,'問い合わせ'!$E:$E,A11)/60,1))</f>
      </c>
      <c r="I11" s="8">
        <f>IF(A11="","",IFERROR(ROUND(AVERAGEIFS('問い合わせ'!$L:$L,'問い合わせ'!$E:$E,A11),1),""))</f>
      </c>
    </row>
    <row r="12" spans="1:9" x14ac:dyDescent="0.25">
      <c r="A12" s="4" t="s">
        <v>76</v>
      </c>
      <c r="B12" s="8">
        <f>IF(A12="","",COUNTIFS('問い合わせ'!$E:$E,A12))</f>
      </c>
      <c r="C12" s="8">
        <f>IF(OR(A12="",COUNT('問い合わせ'!$B:$B)=0),"",ROUND(B12/COUNT('問い合わせ'!$B:$B)*100,0)&amp;"%")</f>
      </c>
      <c r="D12" s="8">
        <f>IF(A12="","",COUNTIFS('問い合わせ'!$E:$E,A12,'問い合わせ'!$B:$B,"&gt;"&amp;(TODAY()-30)))</f>
      </c>
      <c r="E12" s="8">
        <f>IF(A12="","",COUNTIFS('問い合わせ'!$E:$E,A12,'問い合わせ'!$B:$B,"&gt;"&amp;(TODAY()-60),'問い合わせ'!$B:$B,"&lt;="&amp;(TODAY()-30)))</f>
      </c>
      <c r="F12" s="8">
        <f>IF(A12="","",D12-E12)</f>
      </c>
      <c r="G12" s="8">
        <f>IF(A12="","",COUNTIFS('問い合わせ'!$E:$E,A12,'問い合わせ'!$J:$J,""))</f>
      </c>
      <c r="H12" s="8">
        <f>IF(A12="","",ROUND(SUMIFS('問い合わせ'!$K:$K,'問い合わせ'!$E:$E,A12)/60,1))</f>
      </c>
      <c r="I12" s="8">
        <f>IF(A12="","",IFERROR(ROUND(AVERAGEIFS('問い合わせ'!$L:$L,'問い合わせ'!$E:$E,A12),1),""))</f>
      </c>
    </row>
    <row r="13" spans="1:9" x14ac:dyDescent="0.25">
      <c r="A13" s="9" t="s">
        <v>51</v>
      </c>
      <c r="B13" s="9">
        <f>SUM(B4:B12)</f>
      </c>
      <c r="C13" s="9"/>
      <c r="D13" s="9">
        <f>SUM(D4:D12)</f>
      </c>
      <c r="E13" s="9"/>
      <c r="F13" s="9"/>
      <c r="G13" s="9">
        <f>SUM(G4:G12)</f>
      </c>
      <c r="H13" s="9">
        <f>SUM(H4:H12)</f>
      </c>
      <c r="I13" s="9"/>
    </row>
  </sheetData>
  <autoFilter ref="A3:I3"/>
  <mergeCells count="2">
    <mergeCell ref="A1:I1"/>
    <mergeCell ref="A2:I2"/>
  </mergeCell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12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11" t="s">
        <v>77</v>
      </c>
    </row>
    <row r="3" spans="2:2" x14ac:dyDescent="0.25">
      <c r="B3" s="12" t="s">
        <v>78</v>
      </c>
    </row>
    <row r="4" spans="2:2" x14ac:dyDescent="0.25">
      <c r="B4" s="12" t="s">
        <v>79</v>
      </c>
    </row>
    <row r="5" spans="2:2" x14ac:dyDescent="0.25">
      <c r="B5" s="12" t="s">
        <v>80</v>
      </c>
    </row>
    <row r="6" spans="2:2" x14ac:dyDescent="0.25">
      <c r="B6" s="12" t="s">
        <v>81</v>
      </c>
    </row>
    <row r="7" spans="2:2" x14ac:dyDescent="0.25">
      <c r="B7" s="12" t="s">
        <v>82</v>
      </c>
    </row>
    <row r="8" spans="2:2" x14ac:dyDescent="0.25">
      <c r="B8" s="12" t="s">
        <v>83</v>
      </c>
    </row>
    <row r="9" spans="2:2" x14ac:dyDescent="0.25">
      <c r="B9" s="12" t="s">
        <v>84</v>
      </c>
    </row>
    <row r="10" spans="2:2" x14ac:dyDescent="0.25">
      <c r="B10" s="12" t="s">
        <v>85</v>
      </c>
    </row>
    <row r="11" spans="2:2" x14ac:dyDescent="0.25">
      <c r="B11" s="12" t="s">
        <v>86</v>
      </c>
    </row>
    <row r="12" spans="2:2" x14ac:dyDescent="0.25">
      <c r="B12" s="12" t="s">
        <v>87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問い合わせ</vt:lpstr>
      <vt:lpstr>月別集計</vt:lpstr>
      <vt:lpstr>分類別集計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情シスのミカタ</dc:creator>
  <dc:title>ヘルプデスク問い合わせ管理表(月別集計つき)</dc:title>
  <dc:subject/>
  <dc:description/>
  <cp:keywords/>
  <cp:category/>
  <cp:lastModifiedBy>Unknown</cp:lastModifiedBy>
  <dcterms:created xsi:type="dcterms:W3CDTF">2026-10-03T11:41:17Z</dcterms:created>
  <dcterms:modified xsi:type="dcterms:W3CDTF">2026-10-03T11:41:17Z</dcterms:modified>
</cp:coreProperties>
</file>